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915" windowWidth="9390" windowHeight="11745" activeTab="1"/>
  </bookViews>
  <sheets>
    <sheet name="Малиновка" sheetId="8" r:id="rId1"/>
    <sheet name="Гжель 2" sheetId="7" r:id="rId2"/>
    <sheet name="Смородинка" sheetId="3" r:id="rId3"/>
    <sheet name="Рябинка 3" sheetId="9" r:id="rId4"/>
    <sheet name="Восточный сад" sheetId="5" r:id="rId5"/>
    <sheet name="Лист1" sheetId="10" r:id="rId6"/>
  </sheets>
  <definedNames>
    <definedName name="_xlnm._FilterDatabase" localSheetId="4" hidden="1">'Восточный сад'!$A$5:$E$133</definedName>
    <definedName name="_xlnm._FilterDatabase" localSheetId="1" hidden="1">'Гжель 2'!$A$5:$E$12</definedName>
    <definedName name="_xlnm._FilterDatabase" localSheetId="2" hidden="1">Смородинка!$A$4:$H$45</definedName>
  </definedNames>
  <calcPr calcId="145621"/>
</workbook>
</file>

<file path=xl/calcChain.xml><?xml version="1.0" encoding="utf-8"?>
<calcChain xmlns="http://schemas.openxmlformats.org/spreadsheetml/2006/main">
  <c r="E12" i="9" l="1"/>
  <c r="F12" i="9" s="1"/>
  <c r="C12" i="9"/>
  <c r="B16" i="9" l="1"/>
  <c r="D16" i="9" s="1"/>
  <c r="F16" i="9" s="1"/>
  <c r="D51" i="3" l="1"/>
  <c r="F51" i="3" s="1"/>
  <c r="D49" i="3"/>
  <c r="F49" i="3" s="1"/>
  <c r="D48" i="3"/>
  <c r="F48" i="3" s="1"/>
  <c r="D47" i="3"/>
  <c r="F47" i="3" s="1"/>
  <c r="D46" i="3"/>
  <c r="F46" i="3" s="1"/>
  <c r="D45" i="3"/>
  <c r="F45" i="3" s="1"/>
  <c r="D13" i="9"/>
  <c r="F13" i="9" s="1"/>
  <c r="D14" i="9"/>
  <c r="F14" i="9" s="1"/>
  <c r="D15" i="9"/>
  <c r="I15" i="9" s="1"/>
  <c r="J14" i="9" l="1"/>
  <c r="F15" i="9"/>
  <c r="D7" i="3"/>
  <c r="C7" i="3" s="1"/>
  <c r="C6" i="8" l="1"/>
  <c r="D6" i="5" l="1"/>
  <c r="D7" i="5"/>
  <c r="D43" i="3" l="1"/>
  <c r="C43" i="3" s="1"/>
  <c r="D57" i="5" l="1"/>
  <c r="D8" i="7" l="1"/>
  <c r="D10" i="7"/>
  <c r="D7" i="7"/>
  <c r="D52" i="3" l="1"/>
  <c r="D50" i="3" l="1"/>
  <c r="F50" i="3" s="1"/>
  <c r="D44" i="3" l="1"/>
  <c r="D5" i="3"/>
  <c r="F5" i="3" s="1"/>
  <c r="D32" i="5" l="1"/>
  <c r="D33" i="5"/>
  <c r="B34" i="5"/>
  <c r="D34" i="5" s="1"/>
  <c r="B35" i="5"/>
  <c r="D35" i="5" s="1"/>
  <c r="B36" i="5"/>
  <c r="D36" i="5" s="1"/>
  <c r="D37" i="5"/>
  <c r="D38" i="5"/>
  <c r="D39" i="5"/>
  <c r="D40" i="5"/>
  <c r="D41" i="5"/>
  <c r="D42" i="5"/>
  <c r="D43" i="5"/>
  <c r="B44" i="5"/>
  <c r="D44" i="5" s="1"/>
  <c r="B45" i="5"/>
  <c r="D45" i="5" s="1"/>
  <c r="B46" i="5"/>
  <c r="D46" i="5" s="1"/>
  <c r="B47" i="5"/>
  <c r="D47" i="5" s="1"/>
  <c r="B48" i="5"/>
  <c r="D48" i="5" s="1"/>
  <c r="B49" i="5"/>
  <c r="D49" i="5" s="1"/>
  <c r="B50" i="5"/>
  <c r="D50" i="5" s="1"/>
  <c r="D51" i="5"/>
  <c r="D133" i="5" l="1"/>
  <c r="D132" i="5"/>
  <c r="D131" i="5"/>
  <c r="D130" i="5"/>
  <c r="D129" i="5"/>
  <c r="D128" i="5"/>
  <c r="D127" i="5"/>
  <c r="D126" i="5"/>
  <c r="D125" i="5"/>
  <c r="D124" i="5"/>
  <c r="D123" i="5"/>
  <c r="D122" i="5"/>
  <c r="B121" i="5"/>
  <c r="D121" i="5" s="1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8" i="5"/>
  <c r="D66" i="5"/>
  <c r="D65" i="5"/>
  <c r="D64" i="5"/>
  <c r="D63" i="5"/>
  <c r="D62" i="5"/>
  <c r="D61" i="5"/>
  <c r="D60" i="5"/>
  <c r="D59" i="5"/>
  <c r="D58" i="5"/>
  <c r="D56" i="5"/>
  <c r="D55" i="5"/>
  <c r="D54" i="5"/>
  <c r="D53" i="5"/>
  <c r="D5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</calcChain>
</file>

<file path=xl/sharedStrings.xml><?xml version="1.0" encoding="utf-8"?>
<sst xmlns="http://schemas.openxmlformats.org/spreadsheetml/2006/main" count="124" uniqueCount="46">
  <si>
    <t>продан</t>
  </si>
  <si>
    <t>Прайс-лист на земельные участки ДП "Смородинка"</t>
  </si>
  <si>
    <t xml:space="preserve">№ участка </t>
  </si>
  <si>
    <t xml:space="preserve">Площадь </t>
  </si>
  <si>
    <t>Примечание</t>
  </si>
  <si>
    <t>№ участка</t>
  </si>
  <si>
    <t>Прайс-лист на земельные участки ДП "Восточный Сад"</t>
  </si>
  <si>
    <t>Площадь Земельного участка, соток</t>
  </si>
  <si>
    <t>Цена за сотку Земельного участка</t>
  </si>
  <si>
    <t>Общая цена за Земельный участок</t>
  </si>
  <si>
    <t>Статус</t>
  </si>
  <si>
    <t>Стоимость одной сотки, руб.</t>
  </si>
  <si>
    <t>Стоимость земельного участка</t>
  </si>
  <si>
    <t>Стоимость коммуникаций</t>
  </si>
  <si>
    <t>Стоимость земельного участка с коммуникациями</t>
  </si>
  <si>
    <t xml:space="preserve"> </t>
  </si>
  <si>
    <t>Прайс-лист на земельные участки ДП "Гжель-2"</t>
  </si>
  <si>
    <t>в цену включено электричество 10 КВт.
Если докупить 2 КВТ х 17 500 руб/КВт = 35 000 руб., можно получить 3 фазы.
300 000 руб - разрешение на присоединение к существующему газопроводу.
140 000 - 190 000 руб. - ориентировочно монтаж до дома без стоимости котла.
2 000 - 3 000 руб / месяц - членские взносы.</t>
  </si>
  <si>
    <t>Акция!</t>
  </si>
  <si>
    <t>в стоимость включены коммуникации</t>
  </si>
  <si>
    <t>Прайс-лист на земельные участки ДП "Малиновка"</t>
  </si>
  <si>
    <t>в цену включено электричество 10 КВт., ограждение, дороги, газ
1 000 - 2 000 руб / месяц - членские взносы.</t>
  </si>
  <si>
    <t>в цену включено электричество 10 КВт., ограждение, дороги, газ</t>
  </si>
  <si>
    <t>Прайс-лист на земельные участки ДП "Рябинка - 3"</t>
  </si>
  <si>
    <t>№ уч.</t>
  </si>
  <si>
    <t>Площадь по кадастру</t>
  </si>
  <si>
    <t>Цена за сотку мах</t>
  </si>
  <si>
    <t>Сумма за землю</t>
  </si>
  <si>
    <t xml:space="preserve">Сумма займа </t>
  </si>
  <si>
    <t xml:space="preserve">Итого стоимость </t>
  </si>
  <si>
    <t>Статус участка</t>
  </si>
  <si>
    <r>
      <t xml:space="preserve">от собственника </t>
    </r>
    <r>
      <rPr>
        <sz val="10"/>
        <color rgb="FFFF0000"/>
        <rFont val="Times New Roman"/>
        <family val="1"/>
        <charset val="204"/>
      </rPr>
      <t>продажа в посл. очередь</t>
    </r>
  </si>
  <si>
    <r>
      <t xml:space="preserve">Расстояние от МКАД: </t>
    </r>
    <r>
      <rPr>
        <b/>
        <sz val="10"/>
        <color theme="3"/>
        <rFont val="Times New Roman"/>
        <family val="1"/>
        <charset val="204"/>
      </rPr>
      <t>35 км</t>
    </r>
    <r>
      <rPr>
        <b/>
        <sz val="10"/>
        <rFont val="Times New Roman"/>
        <family val="1"/>
        <charset val="204"/>
      </rPr>
      <t xml:space="preserve">
Направление: </t>
    </r>
    <r>
      <rPr>
        <b/>
        <sz val="10"/>
        <color theme="3"/>
        <rFont val="Times New Roman"/>
        <family val="1"/>
        <charset val="204"/>
      </rPr>
      <t>Егорьевское шоссе</t>
    </r>
    <r>
      <rPr>
        <b/>
        <sz val="10"/>
        <rFont val="Times New Roman"/>
        <family val="1"/>
        <charset val="204"/>
      </rPr>
      <t xml:space="preserve">
Населенный пункт: </t>
    </r>
    <r>
      <rPr>
        <b/>
        <sz val="10"/>
        <color theme="3"/>
        <rFont val="Times New Roman"/>
        <family val="1"/>
        <charset val="204"/>
      </rPr>
      <t>д. Минино, Раменского р-на МО</t>
    </r>
    <r>
      <rPr>
        <b/>
        <sz val="10"/>
        <rFont val="Times New Roman"/>
        <family val="1"/>
        <charset val="204"/>
      </rPr>
      <t xml:space="preserve">
Площадь посёлка: </t>
    </r>
    <r>
      <rPr>
        <b/>
        <sz val="10"/>
        <color theme="3"/>
        <rFont val="Times New Roman"/>
        <family val="1"/>
        <charset val="204"/>
      </rPr>
      <t>54.5 Га</t>
    </r>
    <r>
      <rPr>
        <b/>
        <sz val="10"/>
        <rFont val="Times New Roman"/>
        <family val="1"/>
        <charset val="204"/>
      </rPr>
      <t xml:space="preserve">
Площади участков: </t>
    </r>
    <r>
      <rPr>
        <b/>
        <sz val="10"/>
        <color theme="3"/>
        <rFont val="Times New Roman"/>
        <family val="1"/>
        <charset val="204"/>
      </rPr>
      <t>от 10 до 20 соток</t>
    </r>
    <r>
      <rPr>
        <b/>
        <sz val="10"/>
        <rFont val="Times New Roman"/>
        <family val="1"/>
        <charset val="204"/>
      </rPr>
      <t xml:space="preserve">
Количество участков: </t>
    </r>
    <r>
      <rPr>
        <b/>
        <sz val="10"/>
        <color theme="3"/>
        <rFont val="Times New Roman"/>
        <family val="1"/>
        <charset val="204"/>
      </rPr>
      <t>313</t>
    </r>
    <r>
      <rPr>
        <b/>
        <sz val="10"/>
        <rFont val="Times New Roman"/>
        <family val="1"/>
        <charset val="204"/>
      </rPr>
      <t xml:space="preserve">
Стоимость за сотку: </t>
    </r>
    <r>
      <rPr>
        <b/>
        <sz val="10"/>
        <color theme="3"/>
        <rFont val="Times New Roman"/>
        <family val="1"/>
        <charset val="204"/>
      </rPr>
      <t xml:space="preserve">от 67 000 рублей  </t>
    </r>
    <r>
      <rPr>
        <b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Коммуникации: </t>
    </r>
    <r>
      <rPr>
        <b/>
        <sz val="10"/>
        <color theme="3"/>
        <rFont val="Times New Roman"/>
        <family val="1"/>
        <charset val="204"/>
      </rPr>
      <t xml:space="preserve">электричество 10 кВт, газ в 2013 году  (ТУ получены), забор, внутрипоселковые дороги. Единоразовый взнос в ДНП за коммуникации составляет - 500 000 рублей.        </t>
    </r>
    <r>
      <rPr>
        <b/>
        <sz val="10"/>
        <rFont val="Times New Roman"/>
        <family val="1"/>
        <charset val="204"/>
      </rPr>
      <t xml:space="preserve">
Вид разрешенного использования: </t>
    </r>
    <r>
      <rPr>
        <b/>
        <sz val="10"/>
        <color theme="3"/>
        <rFont val="Times New Roman"/>
        <family val="1"/>
        <charset val="204"/>
      </rPr>
      <t>для дачного строительства, с правом возведения жилого дома и с правом регистрации проживания в нем.</t>
    </r>
  </si>
  <si>
    <t>на показ в будни можно давать тф председателя Андрей 8-926-417-57-36</t>
  </si>
  <si>
    <t>78/1</t>
  </si>
  <si>
    <t>78/2</t>
  </si>
  <si>
    <t>хотят выставить на продажу 25 участок за 1 450 000 руб, включая наши 10%</t>
  </si>
  <si>
    <t>торг до 1 245 000</t>
  </si>
  <si>
    <t>Статус на 18.10.2013 г.</t>
  </si>
  <si>
    <t>доплата 150 000 за газ - когда будут подводить!!!</t>
  </si>
  <si>
    <t>доплата 250 000 за газ - когда будут подводить!!!</t>
  </si>
  <si>
    <r>
      <t>пр</t>
    </r>
    <r>
      <rPr>
        <b/>
        <sz val="10"/>
        <color theme="1"/>
        <rFont val="Arial"/>
        <family val="2"/>
        <charset val="204"/>
      </rPr>
      <t>продан</t>
    </r>
    <r>
      <rPr>
        <b/>
        <sz val="10"/>
        <color rgb="FFFF0000"/>
        <rFont val="Arial"/>
        <family val="2"/>
        <charset val="204"/>
      </rPr>
      <t>одан</t>
    </r>
  </si>
  <si>
    <t>доплата 250 000 за газ - в апреле 14</t>
  </si>
  <si>
    <t>Бронь до 10 дек. Мбе</t>
  </si>
  <si>
    <t>Прайс-лист на земельные участки ДП "Рябинка - 2"</t>
  </si>
  <si>
    <t>Прайс-лист на земельные участки ДП "Рябинка - 1"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</si>
</sst>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&quot;р.&quot;;[Red]\-#,##0&quot;р.&quot;"/>
    <numFmt numFmtId="164" formatCode="#,##0&quot;р.&quot;"/>
    <numFmt numFmtId="165" formatCode="#,##0.00&quot;р.&quot;"/>
  </numFmts>
  <fonts count="25" x14ac:knownFonts="1">
    <font>
      <sz val="11"/>
      <color theme="1"/>
      <name val="Calibri"/>
      <family val="2"/>
      <scheme val="minor"/>
    </font>
    <font>
      <b/>
      <i/>
      <sz val="14"/>
      <color theme="7" tint="-0.249977111117893"/>
      <name val="Arial Cyr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4"/>
      <color rgb="FF0070C0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theme="4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4"/>
      <color theme="7" tint="-0.249977111117893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7" tint="-0.249977111117893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1"/>
      <color theme="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7" fillId="0" borderId="0" xfId="0" applyFont="1"/>
    <xf numFmtId="164" fontId="7" fillId="2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6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0" fontId="5" fillId="0" borderId="0" xfId="0" applyFont="1"/>
    <xf numFmtId="0" fontId="7" fillId="2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5" fillId="0" borderId="1" xfId="0" applyNumberFormat="1" applyFont="1" applyFill="1" applyBorder="1" applyAlignment="1">
      <alignment horizontal="center"/>
    </xf>
    <xf numFmtId="165" fontId="0" fillId="0" borderId="0" xfId="0" applyNumberFormat="1"/>
    <xf numFmtId="0" fontId="5" fillId="0" borderId="1" xfId="0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17" fillId="5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3" fontId="15" fillId="0" borderId="0" xfId="0" applyNumberFormat="1" applyFont="1" applyAlignment="1">
      <alignment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4" fontId="22" fillId="0" borderId="0" xfId="0" applyNumberFormat="1" applyFont="1" applyAlignment="1">
      <alignment vertical="center" wrapText="1"/>
    </xf>
    <xf numFmtId="17" fontId="0" fillId="0" borderId="0" xfId="0" applyNumberForma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164" fontId="15" fillId="0" borderId="0" xfId="0" applyNumberFormat="1" applyFont="1"/>
    <xf numFmtId="0" fontId="24" fillId="0" borderId="0" xfId="0" applyFont="1"/>
    <xf numFmtId="164" fontId="22" fillId="3" borderId="1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vertical="center" wrapText="1"/>
    </xf>
    <xf numFmtId="0" fontId="5" fillId="7" borderId="1" xfId="0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vertical="center" wrapText="1"/>
    </xf>
    <xf numFmtId="2" fontId="19" fillId="7" borderId="1" xfId="0" applyNumberFormat="1" applyFont="1" applyFill="1" applyBorder="1" applyAlignment="1">
      <alignment horizontal="center" vertical="center" wrapText="1"/>
    </xf>
    <xf numFmtId="3" fontId="15" fillId="7" borderId="1" xfId="0" applyNumberFormat="1" applyFont="1" applyFill="1" applyBorder="1" applyAlignment="1">
      <alignment horizontal="center" vertical="center" wrapText="1"/>
    </xf>
    <xf numFmtId="3" fontId="14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/>
    <xf numFmtId="0" fontId="8" fillId="3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64" fontId="24" fillId="0" borderId="0" xfId="0" applyNumberFormat="1" applyFont="1"/>
    <xf numFmtId="0" fontId="1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14" fillId="4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7" fillId="5" borderId="3" xfId="0" applyFont="1" applyFill="1" applyBorder="1" applyAlignment="1">
      <alignment horizontal="center" vertical="center" wrapText="1"/>
    </xf>
    <xf numFmtId="2" fontId="17" fillId="5" borderId="3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6" fontId="1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164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8" sqref="A8:E8"/>
    </sheetView>
  </sheetViews>
  <sheetFormatPr defaultRowHeight="15" x14ac:dyDescent="0.25"/>
  <cols>
    <col min="1" max="3" width="9.140625" style="64"/>
    <col min="4" max="4" width="16.85546875" style="64" customWidth="1"/>
    <col min="5" max="5" width="33.42578125" style="64" customWidth="1"/>
    <col min="6" max="16384" width="9.140625" style="64"/>
  </cols>
  <sheetData>
    <row r="1" spans="1:8" ht="18.75" x14ac:dyDescent="0.25">
      <c r="A1" s="104" t="s">
        <v>20</v>
      </c>
      <c r="B1" s="104"/>
      <c r="C1" s="104"/>
      <c r="D1" s="104"/>
      <c r="E1" s="104"/>
    </row>
    <row r="2" spans="1:8" ht="18.75" x14ac:dyDescent="0.25">
      <c r="A2" s="65"/>
      <c r="B2" s="65"/>
      <c r="C2" s="65"/>
      <c r="D2" s="65"/>
      <c r="E2" s="65"/>
    </row>
    <row r="3" spans="1:8" x14ac:dyDescent="0.25">
      <c r="A3" s="66"/>
      <c r="B3" s="66"/>
      <c r="C3" s="67"/>
      <c r="D3" s="67"/>
      <c r="E3" s="84">
        <v>41579</v>
      </c>
    </row>
    <row r="4" spans="1:8" x14ac:dyDescent="0.25">
      <c r="A4" s="66"/>
      <c r="B4" s="67"/>
      <c r="C4" s="67"/>
      <c r="D4" s="67"/>
      <c r="E4" s="68" t="s">
        <v>15</v>
      </c>
    </row>
    <row r="5" spans="1:8" ht="46.5" customHeight="1" x14ac:dyDescent="0.25">
      <c r="A5" s="1" t="s">
        <v>5</v>
      </c>
      <c r="B5" s="1" t="s">
        <v>7</v>
      </c>
      <c r="C5" s="1" t="s">
        <v>8</v>
      </c>
      <c r="D5" s="1" t="s">
        <v>9</v>
      </c>
      <c r="E5" s="1" t="s">
        <v>10</v>
      </c>
    </row>
    <row r="6" spans="1:8" ht="25.5" x14ac:dyDescent="0.25">
      <c r="A6" s="69">
        <v>82</v>
      </c>
      <c r="B6" s="70">
        <v>15</v>
      </c>
      <c r="C6" s="71">
        <f>D6/B6</f>
        <v>85000</v>
      </c>
      <c r="D6" s="3">
        <v>1275000</v>
      </c>
      <c r="E6" s="72" t="s">
        <v>22</v>
      </c>
      <c r="H6" s="73"/>
    </row>
    <row r="8" spans="1:8" ht="34.5" customHeight="1" x14ac:dyDescent="0.25">
      <c r="A8" s="105" t="s">
        <v>21</v>
      </c>
      <c r="B8" s="105"/>
      <c r="C8" s="105"/>
      <c r="D8" s="105"/>
      <c r="E8" s="105"/>
    </row>
  </sheetData>
  <mergeCells count="2">
    <mergeCell ref="A1:E1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110" zoomScaleNormal="110" workbookViewId="0">
      <selection activeCell="D9" sqref="D9"/>
    </sheetView>
  </sheetViews>
  <sheetFormatPr defaultRowHeight="15" x14ac:dyDescent="0.25"/>
  <cols>
    <col min="2" max="2" width="14.28515625" customWidth="1"/>
    <col min="3" max="3" width="20.5703125" customWidth="1"/>
    <col min="4" max="4" width="16" customWidth="1"/>
    <col min="5" max="5" width="22.28515625" customWidth="1"/>
    <col min="7" max="7" width="29.42578125" customWidth="1"/>
    <col min="8" max="8" width="18.42578125" customWidth="1"/>
  </cols>
  <sheetData>
    <row r="1" spans="1:8" ht="18.75" x14ac:dyDescent="0.3">
      <c r="A1" s="106" t="s">
        <v>16</v>
      </c>
      <c r="B1" s="106"/>
      <c r="C1" s="106"/>
      <c r="D1" s="106"/>
      <c r="E1" s="106"/>
    </row>
    <row r="2" spans="1:8" ht="18.75" x14ac:dyDescent="0.3">
      <c r="A2" s="7"/>
      <c r="B2" s="7"/>
      <c r="C2" s="7"/>
      <c r="D2" s="7"/>
      <c r="E2" s="7"/>
    </row>
    <row r="3" spans="1:8" x14ac:dyDescent="0.25">
      <c r="A3" s="8"/>
      <c r="B3" s="8"/>
      <c r="C3" s="2"/>
      <c r="D3" s="2"/>
      <c r="E3" s="84">
        <v>41579</v>
      </c>
    </row>
    <row r="4" spans="1:8" x14ac:dyDescent="0.25">
      <c r="A4" s="8"/>
      <c r="B4" s="2"/>
      <c r="C4" s="2"/>
      <c r="D4" s="2"/>
      <c r="E4" s="21" t="s">
        <v>15</v>
      </c>
    </row>
    <row r="5" spans="1:8" ht="46.5" customHeight="1" x14ac:dyDescent="0.25">
      <c r="A5" s="1" t="s">
        <v>5</v>
      </c>
      <c r="B5" s="1" t="s">
        <v>7</v>
      </c>
      <c r="C5" s="1" t="s">
        <v>8</v>
      </c>
      <c r="D5" s="1" t="s">
        <v>9</v>
      </c>
      <c r="E5" s="1" t="s">
        <v>10</v>
      </c>
    </row>
    <row r="6" spans="1:8" x14ac:dyDescent="0.25">
      <c r="A6" s="120">
        <v>14</v>
      </c>
      <c r="B6" s="121">
        <v>22.12</v>
      </c>
      <c r="C6" s="122"/>
      <c r="D6" s="123">
        <v>1550000</v>
      </c>
      <c r="E6" s="122"/>
      <c r="H6" s="27"/>
    </row>
    <row r="7" spans="1:8" x14ac:dyDescent="0.25">
      <c r="A7" s="9">
        <v>79</v>
      </c>
      <c r="B7" s="13">
        <v>17.2</v>
      </c>
      <c r="C7" s="17">
        <v>80000</v>
      </c>
      <c r="D7" s="3">
        <f>B7*C7</f>
        <v>1376000</v>
      </c>
      <c r="E7" s="31" t="s">
        <v>37</v>
      </c>
      <c r="H7" s="27"/>
    </row>
    <row r="8" spans="1:8" x14ac:dyDescent="0.25">
      <c r="A8" s="9">
        <v>80</v>
      </c>
      <c r="B8" s="13">
        <v>17.54</v>
      </c>
      <c r="C8" s="17">
        <v>80000</v>
      </c>
      <c r="D8" s="3">
        <f>B8*C8</f>
        <v>1403200</v>
      </c>
      <c r="E8" s="31" t="s">
        <v>37</v>
      </c>
      <c r="H8" s="27"/>
    </row>
    <row r="9" spans="1:8" s="2" customFormat="1" ht="12.75" x14ac:dyDescent="0.2">
      <c r="A9" s="120">
        <v>81</v>
      </c>
      <c r="B9" s="121">
        <v>17.37</v>
      </c>
      <c r="C9" s="122"/>
      <c r="D9" s="123">
        <v>1450000</v>
      </c>
      <c r="E9" s="122"/>
      <c r="H9" s="124"/>
    </row>
    <row r="10" spans="1:8" x14ac:dyDescent="0.25">
      <c r="A10" s="12">
        <v>84</v>
      </c>
      <c r="B10" s="16">
        <v>16.670000000000002</v>
      </c>
      <c r="C10" s="20">
        <v>80000</v>
      </c>
      <c r="D10" s="4">
        <f>B10*C10</f>
        <v>1333600.0000000002</v>
      </c>
      <c r="E10" s="23" t="s">
        <v>0</v>
      </c>
      <c r="G10" s="27"/>
      <c r="H10" s="27"/>
    </row>
    <row r="11" spans="1:8" x14ac:dyDescent="0.25">
      <c r="A11" s="76">
        <v>137</v>
      </c>
      <c r="B11" s="77">
        <v>20.32</v>
      </c>
      <c r="C11" s="78">
        <v>78000</v>
      </c>
      <c r="D11" s="79">
        <v>1500000</v>
      </c>
      <c r="E11" s="80" t="s">
        <v>0</v>
      </c>
      <c r="G11" s="29"/>
      <c r="H11" s="27"/>
    </row>
    <row r="12" spans="1:8" x14ac:dyDescent="0.25">
      <c r="A12" s="9">
        <v>138</v>
      </c>
      <c r="B12" s="14">
        <v>20.58</v>
      </c>
      <c r="C12" s="17">
        <v>78000</v>
      </c>
      <c r="D12" s="3">
        <v>1500000</v>
      </c>
      <c r="E12" s="22"/>
      <c r="H12" s="27"/>
    </row>
    <row r="14" spans="1:8" ht="78.75" customHeight="1" x14ac:dyDescent="0.25">
      <c r="A14" s="107" t="s">
        <v>17</v>
      </c>
      <c r="B14" s="108"/>
      <c r="C14" s="108"/>
      <c r="D14" s="108"/>
      <c r="E14" s="108"/>
    </row>
    <row r="15" spans="1:8" x14ac:dyDescent="0.25">
      <c r="A15" s="109" t="s">
        <v>33</v>
      </c>
      <c r="B15" s="109"/>
      <c r="C15" s="109"/>
      <c r="D15" s="109"/>
      <c r="E15" s="109"/>
    </row>
    <row r="17" spans="1:1" x14ac:dyDescent="0.25">
      <c r="A17" t="s">
        <v>36</v>
      </c>
    </row>
  </sheetData>
  <autoFilter ref="A5:E12"/>
  <mergeCells count="3">
    <mergeCell ref="A1:E1"/>
    <mergeCell ref="A14:E14"/>
    <mergeCell ref="A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H44" sqref="H44"/>
    </sheetView>
  </sheetViews>
  <sheetFormatPr defaultRowHeight="15" x14ac:dyDescent="0.25"/>
  <cols>
    <col min="1" max="1" width="11" style="32" customWidth="1"/>
    <col min="2" max="2" width="9.5703125" style="32" customWidth="1"/>
    <col min="3" max="3" width="13.140625" style="32" customWidth="1"/>
    <col min="4" max="4" width="15.7109375" style="32" customWidth="1"/>
    <col min="5" max="5" width="13.5703125" style="32" customWidth="1"/>
    <col min="6" max="6" width="12.85546875" style="32" customWidth="1"/>
    <col min="7" max="7" width="23" style="32" customWidth="1"/>
    <col min="8" max="8" width="17.28515625" style="32" customWidth="1"/>
    <col min="9" max="9" width="13.7109375" style="32" customWidth="1"/>
    <col min="10" max="16384" width="9.140625" style="32"/>
  </cols>
  <sheetData>
    <row r="1" spans="1:8" ht="19.5" x14ac:dyDescent="0.25">
      <c r="A1" s="110" t="s">
        <v>1</v>
      </c>
      <c r="B1" s="110"/>
      <c r="C1" s="110"/>
      <c r="D1" s="110"/>
      <c r="E1" s="110"/>
      <c r="F1" s="110"/>
      <c r="G1" s="110"/>
      <c r="H1" s="110"/>
    </row>
    <row r="2" spans="1:8" x14ac:dyDescent="0.25">
      <c r="A2" s="43"/>
      <c r="B2" s="43"/>
      <c r="C2" s="44"/>
      <c r="D2" s="44"/>
      <c r="E2" s="44"/>
      <c r="F2" s="44"/>
      <c r="G2" s="44"/>
      <c r="H2" s="84">
        <v>41579</v>
      </c>
    </row>
    <row r="3" spans="1:8" ht="154.5" customHeight="1" x14ac:dyDescent="0.25">
      <c r="A3" s="111" t="s">
        <v>32</v>
      </c>
      <c r="B3" s="112"/>
      <c r="C3" s="112"/>
      <c r="D3" s="112"/>
      <c r="E3" s="112"/>
      <c r="F3" s="112"/>
      <c r="G3" s="112"/>
      <c r="H3" s="112"/>
    </row>
    <row r="4" spans="1:8" ht="63.75" x14ac:dyDescent="0.25">
      <c r="A4" s="38" t="s">
        <v>2</v>
      </c>
      <c r="B4" s="38" t="s">
        <v>3</v>
      </c>
      <c r="C4" s="45" t="s">
        <v>11</v>
      </c>
      <c r="D4" s="45" t="s">
        <v>12</v>
      </c>
      <c r="E4" s="45" t="s">
        <v>13</v>
      </c>
      <c r="F4" s="45" t="s">
        <v>14</v>
      </c>
      <c r="G4" s="38" t="s">
        <v>38</v>
      </c>
      <c r="H4" s="38" t="s">
        <v>4</v>
      </c>
    </row>
    <row r="5" spans="1:8" s="54" customFormat="1" ht="12.75" x14ac:dyDescent="0.25">
      <c r="A5" s="46">
        <v>33</v>
      </c>
      <c r="B5" s="47">
        <v>19.5</v>
      </c>
      <c r="C5" s="42">
        <v>101051.28</v>
      </c>
      <c r="D5" s="42">
        <f>B5*C5</f>
        <v>1970499.96</v>
      </c>
      <c r="E5" s="42">
        <v>400000</v>
      </c>
      <c r="F5" s="42">
        <f>D5+E5</f>
        <v>2370499.96</v>
      </c>
      <c r="G5" s="48"/>
      <c r="H5" s="48"/>
    </row>
    <row r="6" spans="1:8" s="54" customFormat="1" ht="12.75" x14ac:dyDescent="0.25">
      <c r="A6" s="46">
        <v>86</v>
      </c>
      <c r="B6" s="47">
        <v>12</v>
      </c>
      <c r="C6" s="42"/>
      <c r="D6" s="42"/>
      <c r="E6" s="42"/>
      <c r="F6" s="42">
        <v>1200000</v>
      </c>
      <c r="G6" s="48"/>
      <c r="H6" s="48"/>
    </row>
    <row r="7" spans="1:8" s="54" customFormat="1" ht="12.75" x14ac:dyDescent="0.25">
      <c r="A7" s="46">
        <v>90</v>
      </c>
      <c r="B7" s="47">
        <v>13</v>
      </c>
      <c r="C7" s="42">
        <f>D7/B7</f>
        <v>72307.692307692312</v>
      </c>
      <c r="D7" s="42">
        <f>F7-E7</f>
        <v>940000</v>
      </c>
      <c r="E7" s="42">
        <v>500000</v>
      </c>
      <c r="F7" s="42">
        <v>1440000</v>
      </c>
      <c r="G7" s="48"/>
      <c r="H7" s="48"/>
    </row>
    <row r="8" spans="1:8" s="54" customFormat="1" ht="12.75" x14ac:dyDescent="0.25">
      <c r="A8" s="46">
        <v>93</v>
      </c>
      <c r="B8" s="47">
        <v>13</v>
      </c>
      <c r="C8" s="42"/>
      <c r="D8" s="42"/>
      <c r="E8" s="42"/>
      <c r="F8" s="42">
        <v>1200000</v>
      </c>
      <c r="G8" s="48"/>
      <c r="H8" s="48"/>
    </row>
    <row r="9" spans="1:8" s="54" customFormat="1" ht="12.75" x14ac:dyDescent="0.25">
      <c r="A9" s="46">
        <v>94</v>
      </c>
      <c r="B9" s="47">
        <v>13</v>
      </c>
      <c r="C9" s="42"/>
      <c r="D9" s="42"/>
      <c r="E9" s="42"/>
      <c r="F9" s="42">
        <v>1200000</v>
      </c>
      <c r="G9" s="48"/>
      <c r="H9" s="48"/>
    </row>
    <row r="10" spans="1:8" s="54" customFormat="1" ht="12.75" x14ac:dyDescent="0.25">
      <c r="A10" s="46">
        <v>95</v>
      </c>
      <c r="B10" s="47">
        <v>13</v>
      </c>
      <c r="C10" s="42"/>
      <c r="D10" s="42"/>
      <c r="E10" s="42"/>
      <c r="F10" s="42">
        <v>1200000</v>
      </c>
      <c r="G10" s="48"/>
      <c r="H10" s="48"/>
    </row>
    <row r="11" spans="1:8" s="54" customFormat="1" ht="12.75" x14ac:dyDescent="0.25">
      <c r="A11" s="46">
        <v>96</v>
      </c>
      <c r="B11" s="47">
        <v>13</v>
      </c>
      <c r="C11" s="42"/>
      <c r="D11" s="42"/>
      <c r="E11" s="42"/>
      <c r="F11" s="42">
        <v>1200000</v>
      </c>
      <c r="G11" s="48"/>
      <c r="H11" s="48"/>
    </row>
    <row r="12" spans="1:8" s="54" customFormat="1" ht="12.75" x14ac:dyDescent="0.25">
      <c r="A12" s="46">
        <v>102</v>
      </c>
      <c r="B12" s="47">
        <v>12</v>
      </c>
      <c r="C12" s="42"/>
      <c r="D12" s="42"/>
      <c r="E12" s="42"/>
      <c r="F12" s="42">
        <v>1200000</v>
      </c>
      <c r="G12" s="48"/>
      <c r="H12" s="48"/>
    </row>
    <row r="13" spans="1:8" s="54" customFormat="1" ht="12.75" x14ac:dyDescent="0.25">
      <c r="A13" s="46">
        <v>103</v>
      </c>
      <c r="B13" s="47">
        <v>12</v>
      </c>
      <c r="C13" s="42"/>
      <c r="D13" s="42"/>
      <c r="E13" s="42"/>
      <c r="F13" s="42">
        <v>1200000</v>
      </c>
      <c r="G13" s="48"/>
      <c r="H13" s="48"/>
    </row>
    <row r="14" spans="1:8" s="54" customFormat="1" ht="12.75" x14ac:dyDescent="0.25">
      <c r="A14" s="46">
        <v>104</v>
      </c>
      <c r="B14" s="47">
        <v>12</v>
      </c>
      <c r="C14" s="42"/>
      <c r="D14" s="42"/>
      <c r="E14" s="42"/>
      <c r="F14" s="42">
        <v>1200000</v>
      </c>
      <c r="G14" s="48"/>
      <c r="H14" s="48"/>
    </row>
    <row r="15" spans="1:8" s="54" customFormat="1" ht="12.75" x14ac:dyDescent="0.25">
      <c r="A15" s="46">
        <v>105</v>
      </c>
      <c r="B15" s="47">
        <v>12</v>
      </c>
      <c r="C15" s="42"/>
      <c r="D15" s="42"/>
      <c r="E15" s="42"/>
      <c r="F15" s="42">
        <v>1200000</v>
      </c>
      <c r="G15" s="48"/>
      <c r="H15" s="48"/>
    </row>
    <row r="16" spans="1:8" s="54" customFormat="1" ht="12.75" x14ac:dyDescent="0.25">
      <c r="A16" s="46">
        <v>106</v>
      </c>
      <c r="B16" s="47">
        <v>12</v>
      </c>
      <c r="C16" s="42"/>
      <c r="D16" s="42"/>
      <c r="E16" s="42"/>
      <c r="F16" s="42">
        <v>1200000</v>
      </c>
      <c r="G16" s="48"/>
      <c r="H16" s="48"/>
    </row>
    <row r="17" spans="1:8" s="54" customFormat="1" ht="12.75" x14ac:dyDescent="0.25">
      <c r="A17" s="46">
        <v>107</v>
      </c>
      <c r="B17" s="47">
        <v>12</v>
      </c>
      <c r="C17" s="42"/>
      <c r="D17" s="42"/>
      <c r="E17" s="42"/>
      <c r="F17" s="42">
        <v>1200000</v>
      </c>
      <c r="G17" s="48"/>
      <c r="H17" s="48"/>
    </row>
    <row r="18" spans="1:8" s="54" customFormat="1" ht="12.75" x14ac:dyDescent="0.25">
      <c r="A18" s="46">
        <v>108</v>
      </c>
      <c r="B18" s="47">
        <v>12</v>
      </c>
      <c r="C18" s="42"/>
      <c r="D18" s="42"/>
      <c r="E18" s="42"/>
      <c r="F18" s="42">
        <v>1200000</v>
      </c>
      <c r="G18" s="48"/>
      <c r="H18" s="48"/>
    </row>
    <row r="19" spans="1:8" s="54" customFormat="1" ht="12.75" x14ac:dyDescent="0.25">
      <c r="A19" s="46">
        <v>109</v>
      </c>
      <c r="B19" s="47">
        <v>12</v>
      </c>
      <c r="C19" s="42"/>
      <c r="D19" s="42"/>
      <c r="E19" s="42"/>
      <c r="F19" s="42">
        <v>1200000</v>
      </c>
      <c r="G19" s="48"/>
      <c r="H19" s="48"/>
    </row>
    <row r="20" spans="1:8" s="54" customFormat="1" ht="12.75" x14ac:dyDescent="0.25">
      <c r="A20" s="46">
        <v>110</v>
      </c>
      <c r="B20" s="47">
        <v>12</v>
      </c>
      <c r="C20" s="42"/>
      <c r="D20" s="42"/>
      <c r="E20" s="42"/>
      <c r="F20" s="42">
        <v>1200000</v>
      </c>
      <c r="G20" s="48"/>
      <c r="H20" s="48"/>
    </row>
    <row r="21" spans="1:8" s="54" customFormat="1" ht="12.75" x14ac:dyDescent="0.25">
      <c r="A21" s="46">
        <v>111</v>
      </c>
      <c r="B21" s="47">
        <v>12</v>
      </c>
      <c r="C21" s="42"/>
      <c r="D21" s="42"/>
      <c r="E21" s="42"/>
      <c r="F21" s="42">
        <v>1200000</v>
      </c>
      <c r="G21" s="48"/>
      <c r="H21" s="48"/>
    </row>
    <row r="22" spans="1:8" s="54" customFormat="1" ht="12.75" x14ac:dyDescent="0.25">
      <c r="A22" s="46">
        <v>112</v>
      </c>
      <c r="B22" s="47">
        <v>11</v>
      </c>
      <c r="C22" s="42"/>
      <c r="D22" s="42"/>
      <c r="E22" s="42"/>
      <c r="F22" s="42">
        <v>1200000</v>
      </c>
      <c r="G22" s="48"/>
      <c r="H22" s="48"/>
    </row>
    <row r="23" spans="1:8" s="54" customFormat="1" ht="12.75" x14ac:dyDescent="0.25">
      <c r="A23" s="46">
        <v>113</v>
      </c>
      <c r="B23" s="47">
        <v>11</v>
      </c>
      <c r="C23" s="42"/>
      <c r="D23" s="42"/>
      <c r="E23" s="42"/>
      <c r="F23" s="42">
        <v>1200000</v>
      </c>
      <c r="G23" s="48"/>
      <c r="H23" s="48"/>
    </row>
    <row r="24" spans="1:8" s="54" customFormat="1" ht="12.75" x14ac:dyDescent="0.25">
      <c r="A24" s="46">
        <v>114</v>
      </c>
      <c r="B24" s="47">
        <v>11</v>
      </c>
      <c r="C24" s="42"/>
      <c r="D24" s="42"/>
      <c r="E24" s="42"/>
      <c r="F24" s="42">
        <v>1200000</v>
      </c>
      <c r="G24" s="48"/>
      <c r="H24" s="48"/>
    </row>
    <row r="25" spans="1:8" s="54" customFormat="1" ht="12.75" x14ac:dyDescent="0.25">
      <c r="A25" s="46">
        <v>115</v>
      </c>
      <c r="B25" s="47">
        <v>11</v>
      </c>
      <c r="C25" s="42"/>
      <c r="D25" s="42"/>
      <c r="E25" s="42"/>
      <c r="F25" s="42">
        <v>1200000</v>
      </c>
      <c r="G25" s="48"/>
      <c r="H25" s="48"/>
    </row>
    <row r="26" spans="1:8" s="54" customFormat="1" ht="12.75" x14ac:dyDescent="0.25">
      <c r="A26" s="46">
        <v>116</v>
      </c>
      <c r="B26" s="47">
        <v>11</v>
      </c>
      <c r="C26" s="42"/>
      <c r="D26" s="42"/>
      <c r="E26" s="42"/>
      <c r="F26" s="42">
        <v>1200000</v>
      </c>
      <c r="G26" s="48"/>
      <c r="H26" s="48"/>
    </row>
    <row r="27" spans="1:8" s="54" customFormat="1" ht="12.75" x14ac:dyDescent="0.25">
      <c r="A27" s="46">
        <v>117</v>
      </c>
      <c r="B27" s="47">
        <v>11</v>
      </c>
      <c r="C27" s="42"/>
      <c r="D27" s="42"/>
      <c r="E27" s="42"/>
      <c r="F27" s="42">
        <v>1200000</v>
      </c>
      <c r="G27" s="48"/>
      <c r="H27" s="48"/>
    </row>
    <row r="28" spans="1:8" s="54" customFormat="1" ht="12.75" x14ac:dyDescent="0.25">
      <c r="A28" s="46">
        <v>118</v>
      </c>
      <c r="B28" s="47">
        <v>11</v>
      </c>
      <c r="C28" s="42"/>
      <c r="D28" s="42"/>
      <c r="E28" s="42"/>
      <c r="F28" s="42">
        <v>1200000</v>
      </c>
      <c r="G28" s="48"/>
      <c r="H28" s="48"/>
    </row>
    <row r="29" spans="1:8" s="54" customFormat="1" ht="12.75" x14ac:dyDescent="0.25">
      <c r="A29" s="46">
        <v>119</v>
      </c>
      <c r="B29" s="47">
        <v>11</v>
      </c>
      <c r="C29" s="42"/>
      <c r="D29" s="42"/>
      <c r="E29" s="42"/>
      <c r="F29" s="42">
        <v>1200000</v>
      </c>
      <c r="G29" s="48"/>
      <c r="H29" s="48"/>
    </row>
    <row r="30" spans="1:8" s="54" customFormat="1" ht="12.75" x14ac:dyDescent="0.25">
      <c r="A30" s="46">
        <v>120</v>
      </c>
      <c r="B30" s="47">
        <v>11</v>
      </c>
      <c r="C30" s="42"/>
      <c r="D30" s="42"/>
      <c r="E30" s="42"/>
      <c r="F30" s="42">
        <v>1200000</v>
      </c>
      <c r="G30" s="48"/>
      <c r="H30" s="48"/>
    </row>
    <row r="31" spans="1:8" s="54" customFormat="1" ht="12.75" x14ac:dyDescent="0.25">
      <c r="A31" s="46">
        <v>121</v>
      </c>
      <c r="B31" s="47">
        <v>11</v>
      </c>
      <c r="C31" s="42"/>
      <c r="D31" s="42"/>
      <c r="E31" s="42"/>
      <c r="F31" s="42">
        <v>1200000</v>
      </c>
      <c r="G31" s="48"/>
      <c r="H31" s="48"/>
    </row>
    <row r="32" spans="1:8" s="54" customFormat="1" ht="12.75" x14ac:dyDescent="0.25">
      <c r="A32" s="46">
        <v>122</v>
      </c>
      <c r="B32" s="47">
        <v>10</v>
      </c>
      <c r="C32" s="42"/>
      <c r="D32" s="42"/>
      <c r="E32" s="42"/>
      <c r="F32" s="42">
        <v>1200000</v>
      </c>
      <c r="G32" s="48"/>
      <c r="H32" s="48"/>
    </row>
    <row r="33" spans="1:8" s="54" customFormat="1" ht="12.75" x14ac:dyDescent="0.25">
      <c r="A33" s="46">
        <v>123</v>
      </c>
      <c r="B33" s="47">
        <v>10</v>
      </c>
      <c r="C33" s="42"/>
      <c r="D33" s="42"/>
      <c r="E33" s="42"/>
      <c r="F33" s="42">
        <v>1200000</v>
      </c>
      <c r="G33" s="48"/>
      <c r="H33" s="48"/>
    </row>
    <row r="34" spans="1:8" s="54" customFormat="1" ht="12.75" x14ac:dyDescent="0.25">
      <c r="A34" s="46">
        <v>124</v>
      </c>
      <c r="B34" s="47">
        <v>10</v>
      </c>
      <c r="C34" s="42"/>
      <c r="D34" s="42"/>
      <c r="E34" s="42"/>
      <c r="F34" s="42">
        <v>1200000</v>
      </c>
      <c r="G34" s="48"/>
      <c r="H34" s="48"/>
    </row>
    <row r="35" spans="1:8" s="54" customFormat="1" ht="12.75" x14ac:dyDescent="0.25">
      <c r="A35" s="46">
        <v>125</v>
      </c>
      <c r="B35" s="47">
        <v>10</v>
      </c>
      <c r="C35" s="42"/>
      <c r="D35" s="42"/>
      <c r="E35" s="42"/>
      <c r="F35" s="42">
        <v>1200000</v>
      </c>
      <c r="G35" s="48"/>
      <c r="H35" s="48"/>
    </row>
    <row r="36" spans="1:8" s="54" customFormat="1" ht="12.75" x14ac:dyDescent="0.25">
      <c r="A36" s="46">
        <v>126</v>
      </c>
      <c r="B36" s="47">
        <v>10</v>
      </c>
      <c r="C36" s="42"/>
      <c r="D36" s="42"/>
      <c r="E36" s="42"/>
      <c r="F36" s="42">
        <v>1200000</v>
      </c>
      <c r="G36" s="48"/>
      <c r="H36" s="48"/>
    </row>
    <row r="37" spans="1:8" s="54" customFormat="1" ht="12.75" x14ac:dyDescent="0.25">
      <c r="A37" s="46">
        <v>127</v>
      </c>
      <c r="B37" s="47">
        <v>10</v>
      </c>
      <c r="C37" s="42"/>
      <c r="D37" s="42"/>
      <c r="E37" s="42"/>
      <c r="F37" s="42">
        <v>1200000</v>
      </c>
      <c r="G37" s="48"/>
      <c r="H37" s="48"/>
    </row>
    <row r="38" spans="1:8" s="54" customFormat="1" ht="12.75" x14ac:dyDescent="0.25">
      <c r="A38" s="46">
        <v>128</v>
      </c>
      <c r="B38" s="47">
        <v>10</v>
      </c>
      <c r="C38" s="42"/>
      <c r="D38" s="42"/>
      <c r="E38" s="42"/>
      <c r="F38" s="42">
        <v>1200000</v>
      </c>
      <c r="G38" s="48"/>
      <c r="H38" s="48"/>
    </row>
    <row r="39" spans="1:8" s="54" customFormat="1" ht="12.75" x14ac:dyDescent="0.25">
      <c r="A39" s="46">
        <v>129</v>
      </c>
      <c r="B39" s="47">
        <v>10</v>
      </c>
      <c r="C39" s="42"/>
      <c r="D39" s="42"/>
      <c r="E39" s="42"/>
      <c r="F39" s="42">
        <v>1200000</v>
      </c>
      <c r="G39" s="48"/>
      <c r="H39" s="48"/>
    </row>
    <row r="40" spans="1:8" s="54" customFormat="1" ht="12.75" x14ac:dyDescent="0.25">
      <c r="A40" s="46">
        <v>130</v>
      </c>
      <c r="B40" s="47">
        <v>10</v>
      </c>
      <c r="C40" s="42"/>
      <c r="D40" s="42"/>
      <c r="E40" s="42"/>
      <c r="F40" s="42">
        <v>1200000</v>
      </c>
      <c r="G40" s="48"/>
      <c r="H40" s="48"/>
    </row>
    <row r="41" spans="1:8" s="54" customFormat="1" ht="12.75" x14ac:dyDescent="0.25">
      <c r="A41" s="46">
        <v>131</v>
      </c>
      <c r="B41" s="47">
        <v>10</v>
      </c>
      <c r="C41" s="42"/>
      <c r="D41" s="42"/>
      <c r="E41" s="42"/>
      <c r="F41" s="42">
        <v>1200000</v>
      </c>
      <c r="G41" s="48"/>
      <c r="H41" s="48"/>
    </row>
    <row r="42" spans="1:8" s="61" customFormat="1" ht="12" customHeight="1" x14ac:dyDescent="0.25">
      <c r="A42" s="46">
        <v>145</v>
      </c>
      <c r="B42" s="47">
        <v>10</v>
      </c>
      <c r="C42" s="42">
        <v>60000</v>
      </c>
      <c r="D42" s="42">
        <v>600000</v>
      </c>
      <c r="E42" s="42">
        <v>500000</v>
      </c>
      <c r="F42" s="42">
        <v>1100000</v>
      </c>
      <c r="G42" s="48"/>
      <c r="H42" s="51"/>
    </row>
    <row r="43" spans="1:8" s="55" customFormat="1" ht="12.75" x14ac:dyDescent="0.25">
      <c r="A43" s="59">
        <v>184</v>
      </c>
      <c r="B43" s="60">
        <v>10</v>
      </c>
      <c r="C43" s="58">
        <f>D43/B43</f>
        <v>60000</v>
      </c>
      <c r="D43" s="42">
        <f>F43-E43</f>
        <v>600000</v>
      </c>
      <c r="E43" s="58">
        <v>500000</v>
      </c>
      <c r="F43" s="42">
        <v>1100000</v>
      </c>
      <c r="G43" s="51"/>
      <c r="H43" s="48"/>
    </row>
    <row r="44" spans="1:8" s="54" customFormat="1" ht="12.75" x14ac:dyDescent="0.25">
      <c r="A44" s="88">
        <v>221</v>
      </c>
      <c r="B44" s="89">
        <v>15</v>
      </c>
      <c r="C44" s="91">
        <v>73333.33</v>
      </c>
      <c r="D44" s="91">
        <f t="shared" ref="D44:D52" si="0">B44*C44</f>
        <v>1099999.95</v>
      </c>
      <c r="E44" s="91">
        <v>400000</v>
      </c>
      <c r="F44" s="91">
        <v>1300000</v>
      </c>
      <c r="G44" s="92" t="s">
        <v>0</v>
      </c>
      <c r="H44" s="48"/>
    </row>
    <row r="45" spans="1:8" s="54" customFormat="1" ht="37.5" customHeight="1" x14ac:dyDescent="0.25">
      <c r="A45" s="49">
        <v>244</v>
      </c>
      <c r="B45" s="50">
        <v>20.03</v>
      </c>
      <c r="C45" s="42">
        <v>60000</v>
      </c>
      <c r="D45" s="42">
        <f t="shared" si="0"/>
        <v>1201800</v>
      </c>
      <c r="E45" s="42">
        <v>250000</v>
      </c>
      <c r="F45" s="42">
        <f t="shared" ref="F45:F51" si="1">D45+E45</f>
        <v>1451800</v>
      </c>
      <c r="G45" s="85" t="s">
        <v>40</v>
      </c>
      <c r="H45" s="48"/>
    </row>
    <row r="46" spans="1:8" s="54" customFormat="1" ht="37.5" customHeight="1" x14ac:dyDescent="0.25">
      <c r="A46" s="49">
        <v>245</v>
      </c>
      <c r="B46" s="50">
        <v>20.04</v>
      </c>
      <c r="C46" s="42">
        <v>60000</v>
      </c>
      <c r="D46" s="42">
        <f t="shared" si="0"/>
        <v>1202400</v>
      </c>
      <c r="E46" s="42">
        <v>250000</v>
      </c>
      <c r="F46" s="42">
        <f t="shared" si="1"/>
        <v>1452400</v>
      </c>
      <c r="G46" s="85" t="s">
        <v>40</v>
      </c>
      <c r="H46" s="48"/>
    </row>
    <row r="47" spans="1:8" s="54" customFormat="1" ht="37.5" customHeight="1" x14ac:dyDescent="0.25">
      <c r="A47" s="49">
        <v>246</v>
      </c>
      <c r="B47" s="50">
        <v>20.04</v>
      </c>
      <c r="C47" s="42">
        <v>65000</v>
      </c>
      <c r="D47" s="42">
        <f t="shared" si="0"/>
        <v>1302600</v>
      </c>
      <c r="E47" s="42">
        <v>250000</v>
      </c>
      <c r="F47" s="42">
        <f t="shared" si="1"/>
        <v>1552600</v>
      </c>
      <c r="G47" s="85" t="s">
        <v>40</v>
      </c>
      <c r="H47" s="48"/>
    </row>
    <row r="48" spans="1:8" s="54" customFormat="1" ht="37.5" customHeight="1" x14ac:dyDescent="0.25">
      <c r="A48" s="49">
        <v>247</v>
      </c>
      <c r="B48" s="50">
        <v>20.05</v>
      </c>
      <c r="C48" s="42">
        <v>65000</v>
      </c>
      <c r="D48" s="42">
        <f t="shared" si="0"/>
        <v>1303250</v>
      </c>
      <c r="E48" s="42">
        <v>250000</v>
      </c>
      <c r="F48" s="42">
        <f t="shared" si="1"/>
        <v>1553250</v>
      </c>
      <c r="G48" s="85" t="s">
        <v>40</v>
      </c>
      <c r="H48" s="48"/>
    </row>
    <row r="49" spans="1:10" s="54" customFormat="1" ht="38.25" x14ac:dyDescent="0.25">
      <c r="A49" s="49">
        <v>248</v>
      </c>
      <c r="B49" s="50">
        <v>21.78</v>
      </c>
      <c r="C49" s="42">
        <v>65000</v>
      </c>
      <c r="D49" s="42">
        <f t="shared" si="0"/>
        <v>1415700</v>
      </c>
      <c r="E49" s="42">
        <v>500000</v>
      </c>
      <c r="F49" s="42">
        <f t="shared" si="1"/>
        <v>1915700</v>
      </c>
      <c r="G49" s="48"/>
      <c r="H49" s="48" t="s">
        <v>31</v>
      </c>
    </row>
    <row r="50" spans="1:10" s="54" customFormat="1" ht="12.75" x14ac:dyDescent="0.25">
      <c r="A50" s="52">
        <v>291</v>
      </c>
      <c r="B50" s="53">
        <v>20.28</v>
      </c>
      <c r="C50" s="57">
        <v>110000</v>
      </c>
      <c r="D50" s="42">
        <f t="shared" si="0"/>
        <v>2230800</v>
      </c>
      <c r="E50" s="58">
        <v>500000</v>
      </c>
      <c r="F50" s="42">
        <f t="shared" si="1"/>
        <v>2730800</v>
      </c>
      <c r="G50" s="48"/>
      <c r="H50" s="48"/>
    </row>
    <row r="51" spans="1:10" s="54" customFormat="1" ht="12.75" x14ac:dyDescent="0.25">
      <c r="A51" s="49">
        <v>296</v>
      </c>
      <c r="B51" s="50">
        <v>20.9</v>
      </c>
      <c r="C51" s="42">
        <v>70000</v>
      </c>
      <c r="D51" s="42">
        <f t="shared" si="0"/>
        <v>1463000</v>
      </c>
      <c r="E51" s="42">
        <v>500000</v>
      </c>
      <c r="F51" s="42">
        <f t="shared" si="1"/>
        <v>1963000</v>
      </c>
      <c r="G51" s="48"/>
      <c r="H51" s="74"/>
    </row>
    <row r="52" spans="1:10" s="54" customFormat="1" ht="12.75" x14ac:dyDescent="0.25">
      <c r="A52" s="88">
        <v>307</v>
      </c>
      <c r="B52" s="89">
        <v>14.54</v>
      </c>
      <c r="C52" s="90">
        <v>100000</v>
      </c>
      <c r="D52" s="91">
        <f t="shared" si="0"/>
        <v>1454000</v>
      </c>
      <c r="E52" s="90">
        <v>500000</v>
      </c>
      <c r="F52" s="91">
        <v>1300000</v>
      </c>
      <c r="G52" s="92" t="s">
        <v>0</v>
      </c>
      <c r="H52" s="75"/>
      <c r="J52" s="56"/>
    </row>
    <row r="53" spans="1:10" x14ac:dyDescent="0.25">
      <c r="A53" s="54"/>
      <c r="B53" s="54"/>
      <c r="C53" s="54"/>
      <c r="D53" s="54"/>
      <c r="E53" s="56"/>
      <c r="F53" s="54"/>
      <c r="G53" s="54"/>
    </row>
  </sheetData>
  <autoFilter ref="A4:H45">
    <sortState ref="A5:H17">
      <sortCondition ref="A4:A10"/>
    </sortState>
  </autoFilter>
  <mergeCells count="2">
    <mergeCell ref="A1:H1"/>
    <mergeCell ref="A3:H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9" workbookViewId="0">
      <selection activeCell="F40" sqref="F40"/>
    </sheetView>
  </sheetViews>
  <sheetFormatPr defaultRowHeight="12.75" x14ac:dyDescent="0.2"/>
  <cols>
    <col min="1" max="1" width="6.7109375" style="36" customWidth="1"/>
    <col min="2" max="2" width="12.42578125" style="36" customWidth="1"/>
    <col min="3" max="4" width="13.5703125" style="36" customWidth="1"/>
    <col min="5" max="5" width="12.5703125" style="36" customWidth="1"/>
    <col min="6" max="6" width="17" style="36" customWidth="1"/>
    <col min="7" max="7" width="13.140625" style="36" customWidth="1"/>
    <col min="8" max="8" width="31" style="36" customWidth="1"/>
    <col min="9" max="9" width="10.85546875" style="36" customWidth="1"/>
    <col min="10" max="10" width="24.140625" style="36" customWidth="1"/>
    <col min="11" max="16384" width="9.140625" style="36"/>
  </cols>
  <sheetData>
    <row r="1" spans="1:10" ht="13.5" x14ac:dyDescent="0.25">
      <c r="A1" s="113" t="s">
        <v>23</v>
      </c>
      <c r="B1" s="113"/>
      <c r="C1" s="113"/>
      <c r="D1" s="113"/>
      <c r="E1" s="113"/>
      <c r="F1" s="113"/>
      <c r="G1" s="113"/>
    </row>
    <row r="2" spans="1:10" ht="13.5" x14ac:dyDescent="0.25">
      <c r="A2" s="37"/>
      <c r="B2" s="37"/>
      <c r="C2" s="37"/>
      <c r="D2" s="37"/>
      <c r="E2" s="37"/>
      <c r="G2" s="84">
        <v>41579</v>
      </c>
    </row>
    <row r="3" spans="1:10" x14ac:dyDescent="0.2">
      <c r="A3" s="114"/>
      <c r="B3" s="114"/>
      <c r="C3" s="114"/>
      <c r="D3" s="114"/>
      <c r="E3" s="114"/>
      <c r="F3" s="114"/>
    </row>
    <row r="4" spans="1:10" ht="25.5" x14ac:dyDescent="0.2">
      <c r="A4" s="116" t="s">
        <v>24</v>
      </c>
      <c r="B4" s="117" t="s">
        <v>25</v>
      </c>
      <c r="C4" s="116" t="s">
        <v>26</v>
      </c>
      <c r="D4" s="116" t="s">
        <v>27</v>
      </c>
      <c r="E4" s="116" t="s">
        <v>28</v>
      </c>
      <c r="F4" s="116" t="s">
        <v>29</v>
      </c>
      <c r="G4" s="39" t="s">
        <v>30</v>
      </c>
    </row>
    <row r="5" spans="1:10" ht="33.75" customHeight="1" x14ac:dyDescent="0.2">
      <c r="A5" s="118">
        <v>1</v>
      </c>
      <c r="B5" s="118">
        <v>13.24</v>
      </c>
      <c r="C5" s="118"/>
      <c r="D5" s="119"/>
      <c r="E5" s="118"/>
      <c r="F5" s="119">
        <v>1300000</v>
      </c>
      <c r="G5" s="118"/>
    </row>
    <row r="6" spans="1:10" ht="24" customHeight="1" x14ac:dyDescent="0.2">
      <c r="A6" s="118">
        <v>2</v>
      </c>
      <c r="B6" s="118">
        <v>14.22</v>
      </c>
      <c r="C6" s="118"/>
      <c r="D6" s="118"/>
      <c r="E6" s="118"/>
      <c r="F6" s="119">
        <v>1300000</v>
      </c>
      <c r="G6" s="118"/>
    </row>
    <row r="7" spans="1:10" ht="24" customHeight="1" x14ac:dyDescent="0.2">
      <c r="A7" s="40">
        <v>6</v>
      </c>
      <c r="B7" s="41">
        <v>12.25</v>
      </c>
      <c r="C7" s="42"/>
      <c r="D7" s="34"/>
      <c r="E7" s="33"/>
      <c r="F7" s="34">
        <v>1200000</v>
      </c>
      <c r="G7" s="118"/>
      <c r="H7" s="62"/>
    </row>
    <row r="8" spans="1:10" ht="24" customHeight="1" x14ac:dyDescent="0.2">
      <c r="A8" s="40">
        <v>7</v>
      </c>
      <c r="B8" s="41">
        <v>13.19</v>
      </c>
      <c r="C8" s="42"/>
      <c r="D8" s="34"/>
      <c r="E8" s="33"/>
      <c r="F8" s="34">
        <v>1300000</v>
      </c>
      <c r="G8" s="118"/>
      <c r="H8" s="62"/>
    </row>
    <row r="9" spans="1:10" ht="24" customHeight="1" x14ac:dyDescent="0.2">
      <c r="A9" s="40">
        <v>8</v>
      </c>
      <c r="B9" s="41">
        <v>13.19</v>
      </c>
      <c r="C9" s="42"/>
      <c r="D9" s="34"/>
      <c r="E9" s="33"/>
      <c r="F9" s="34">
        <v>1300000</v>
      </c>
      <c r="G9" s="118"/>
      <c r="H9" s="62"/>
    </row>
    <row r="10" spans="1:10" ht="24" customHeight="1" x14ac:dyDescent="0.2">
      <c r="A10" s="40">
        <v>9</v>
      </c>
      <c r="B10" s="41">
        <v>13.35</v>
      </c>
      <c r="C10" s="42"/>
      <c r="D10" s="34"/>
      <c r="E10" s="33"/>
      <c r="F10" s="34">
        <v>1300000</v>
      </c>
      <c r="G10" s="118"/>
      <c r="H10" s="62"/>
    </row>
    <row r="11" spans="1:10" ht="24" customHeight="1" x14ac:dyDescent="0.2">
      <c r="A11" s="40">
        <v>10</v>
      </c>
      <c r="B11" s="41">
        <v>16.79</v>
      </c>
      <c r="C11" s="42"/>
      <c r="D11" s="34"/>
      <c r="E11" s="33"/>
      <c r="F11" s="34">
        <v>1500000</v>
      </c>
      <c r="G11" s="35"/>
      <c r="H11" s="62"/>
    </row>
    <row r="12" spans="1:10" ht="24" customHeight="1" x14ac:dyDescent="0.2">
      <c r="A12" s="40">
        <v>46</v>
      </c>
      <c r="B12" s="41">
        <v>15</v>
      </c>
      <c r="C12" s="42">
        <f>D12/B12</f>
        <v>41666.666666666664</v>
      </c>
      <c r="D12" s="34">
        <v>625000</v>
      </c>
      <c r="E12" s="83">
        <f>500000-150000</f>
        <v>350000</v>
      </c>
      <c r="F12" s="34">
        <f t="shared" ref="F12" si="0">D12+E12</f>
        <v>975000</v>
      </c>
      <c r="G12" s="35"/>
      <c r="H12" s="62" t="s">
        <v>39</v>
      </c>
    </row>
    <row r="13" spans="1:10" ht="24" customHeight="1" x14ac:dyDescent="0.2">
      <c r="A13" s="40">
        <v>54</v>
      </c>
      <c r="B13" s="41">
        <v>15</v>
      </c>
      <c r="C13" s="42">
        <v>50000</v>
      </c>
      <c r="D13" s="34">
        <f>B13*C13</f>
        <v>750000</v>
      </c>
      <c r="E13" s="33">
        <v>500000</v>
      </c>
      <c r="F13" s="34">
        <f>D13+E13</f>
        <v>1250000</v>
      </c>
      <c r="G13" s="35"/>
      <c r="H13" s="62" t="s">
        <v>42</v>
      </c>
    </row>
    <row r="14" spans="1:10" ht="24" customHeight="1" x14ac:dyDescent="0.2">
      <c r="A14" s="40">
        <v>79</v>
      </c>
      <c r="B14" s="41">
        <v>14.79</v>
      </c>
      <c r="C14" s="42">
        <v>47000</v>
      </c>
      <c r="D14" s="34">
        <f>B14*C14</f>
        <v>695130</v>
      </c>
      <c r="E14" s="33">
        <v>500000</v>
      </c>
      <c r="F14" s="34">
        <f>D14+E14</f>
        <v>1195130</v>
      </c>
      <c r="G14" s="35"/>
      <c r="H14" s="62"/>
      <c r="I14" s="81"/>
      <c r="J14" s="102">
        <f>F14+I15</f>
        <v>1727130</v>
      </c>
    </row>
    <row r="15" spans="1:10" ht="24" customHeight="1" x14ac:dyDescent="0.2">
      <c r="A15" s="93" t="s">
        <v>34</v>
      </c>
      <c r="B15" s="94">
        <v>6</v>
      </c>
      <c r="C15" s="91">
        <v>47000</v>
      </c>
      <c r="D15" s="95">
        <f>B15*C15</f>
        <v>282000</v>
      </c>
      <c r="E15" s="95">
        <v>250000</v>
      </c>
      <c r="F15" s="95">
        <f>D15+E15</f>
        <v>532000</v>
      </c>
      <c r="G15" s="96" t="s">
        <v>0</v>
      </c>
      <c r="H15" s="62" t="s">
        <v>42</v>
      </c>
      <c r="I15" s="81">
        <f>D15+250000</f>
        <v>532000</v>
      </c>
      <c r="J15" s="82"/>
    </row>
    <row r="16" spans="1:10" ht="24" customHeight="1" x14ac:dyDescent="0.2">
      <c r="A16" s="40" t="s">
        <v>35</v>
      </c>
      <c r="B16" s="41">
        <f>14.79-6</f>
        <v>8.7899999999999991</v>
      </c>
      <c r="C16" s="42">
        <v>50000</v>
      </c>
      <c r="D16" s="34">
        <f>B16*C16</f>
        <v>439499.99999999994</v>
      </c>
      <c r="E16" s="33">
        <v>500000</v>
      </c>
      <c r="F16" s="34">
        <f>D16+E16</f>
        <v>939500</v>
      </c>
      <c r="G16" s="35"/>
      <c r="H16" s="62" t="s">
        <v>42</v>
      </c>
    </row>
    <row r="17" spans="1:7" ht="24.75" customHeight="1" x14ac:dyDescent="0.2">
      <c r="A17" s="40">
        <v>111</v>
      </c>
      <c r="B17" s="41">
        <v>15.37</v>
      </c>
      <c r="C17" s="42"/>
      <c r="D17" s="34"/>
      <c r="E17" s="33"/>
      <c r="F17" s="34">
        <v>1500000</v>
      </c>
      <c r="G17" s="35"/>
    </row>
    <row r="18" spans="1:7" ht="25.5" customHeight="1" x14ac:dyDescent="0.2">
      <c r="A18" s="40">
        <v>112</v>
      </c>
      <c r="B18" s="41">
        <v>12.84</v>
      </c>
      <c r="C18" s="42"/>
      <c r="D18" s="34"/>
      <c r="E18" s="33"/>
      <c r="F18" s="34">
        <v>1200000</v>
      </c>
      <c r="G18" s="35"/>
    </row>
    <row r="19" spans="1:7" ht="24.75" customHeight="1" x14ac:dyDescent="0.2">
      <c r="A19" s="40">
        <v>120</v>
      </c>
      <c r="B19" s="41">
        <v>16.73</v>
      </c>
      <c r="C19" s="42"/>
      <c r="D19" s="34"/>
      <c r="E19" s="33"/>
      <c r="F19" s="34">
        <v>1500000</v>
      </c>
      <c r="G19" s="35"/>
    </row>
    <row r="25" spans="1:7" ht="13.5" x14ac:dyDescent="0.25">
      <c r="A25" s="113" t="s">
        <v>44</v>
      </c>
      <c r="B25" s="113"/>
      <c r="C25" s="113"/>
      <c r="D25" s="113"/>
      <c r="E25" s="113"/>
      <c r="F25" s="113"/>
      <c r="G25" s="113"/>
    </row>
    <row r="26" spans="1:7" ht="13.5" x14ac:dyDescent="0.25">
      <c r="A26" s="103"/>
      <c r="B26" s="103"/>
      <c r="C26" s="103"/>
      <c r="D26" s="103"/>
      <c r="E26" s="103"/>
      <c r="G26" s="84">
        <v>41579</v>
      </c>
    </row>
    <row r="27" spans="1:7" x14ac:dyDescent="0.2">
      <c r="A27" s="114"/>
      <c r="B27" s="114"/>
      <c r="C27" s="114"/>
      <c r="D27" s="114"/>
      <c r="E27" s="114"/>
      <c r="F27" s="114"/>
    </row>
    <row r="28" spans="1:7" ht="25.5" x14ac:dyDescent="0.2">
      <c r="A28" s="116" t="s">
        <v>24</v>
      </c>
      <c r="B28" s="117" t="s">
        <v>25</v>
      </c>
      <c r="C28" s="116" t="s">
        <v>26</v>
      </c>
      <c r="D28" s="116" t="s">
        <v>27</v>
      </c>
      <c r="E28" s="116" t="s">
        <v>28</v>
      </c>
      <c r="F28" s="116" t="s">
        <v>29</v>
      </c>
      <c r="G28" s="39" t="s">
        <v>30</v>
      </c>
    </row>
    <row r="29" spans="1:7" ht="25.5" customHeight="1" x14ac:dyDescent="0.2">
      <c r="A29" s="118">
        <v>51</v>
      </c>
      <c r="B29" s="118">
        <v>15</v>
      </c>
      <c r="C29" s="118"/>
      <c r="D29" s="119"/>
      <c r="E29" s="118"/>
      <c r="F29" s="119">
        <v>1300000</v>
      </c>
      <c r="G29" s="118"/>
    </row>
    <row r="30" spans="1:7" ht="24.75" customHeight="1" x14ac:dyDescent="0.2">
      <c r="A30" s="118">
        <v>52</v>
      </c>
      <c r="B30" s="118">
        <v>15</v>
      </c>
      <c r="C30" s="118"/>
      <c r="D30" s="118"/>
      <c r="E30" s="118"/>
      <c r="F30" s="119">
        <v>1300000</v>
      </c>
      <c r="G30" s="118"/>
    </row>
    <row r="31" spans="1:7" ht="13.5" customHeight="1" x14ac:dyDescent="0.2"/>
    <row r="35" spans="1:7" ht="13.5" x14ac:dyDescent="0.25">
      <c r="A35" s="113" t="s">
        <v>45</v>
      </c>
      <c r="B35" s="113"/>
      <c r="C35" s="113"/>
      <c r="D35" s="113"/>
      <c r="E35" s="113"/>
      <c r="F35" s="113"/>
      <c r="G35" s="113"/>
    </row>
    <row r="36" spans="1:7" ht="13.5" customHeight="1" x14ac:dyDescent="0.25">
      <c r="A36" s="103"/>
      <c r="B36" s="103"/>
      <c r="C36" s="103"/>
      <c r="D36" s="103"/>
      <c r="E36" s="103"/>
      <c r="G36" s="84">
        <v>41579</v>
      </c>
    </row>
    <row r="37" spans="1:7" x14ac:dyDescent="0.2">
      <c r="A37" s="114"/>
      <c r="B37" s="114"/>
      <c r="C37" s="114"/>
      <c r="D37" s="114"/>
      <c r="E37" s="114"/>
      <c r="F37" s="114"/>
    </row>
    <row r="38" spans="1:7" ht="25.5" x14ac:dyDescent="0.2">
      <c r="A38" s="116" t="s">
        <v>24</v>
      </c>
      <c r="B38" s="117" t="s">
        <v>25</v>
      </c>
      <c r="C38" s="116" t="s">
        <v>26</v>
      </c>
      <c r="D38" s="116" t="s">
        <v>27</v>
      </c>
      <c r="E38" s="116" t="s">
        <v>28</v>
      </c>
      <c r="F38" s="116" t="s">
        <v>29</v>
      </c>
      <c r="G38" s="39" t="s">
        <v>30</v>
      </c>
    </row>
    <row r="39" spans="1:7" ht="27" customHeight="1" x14ac:dyDescent="0.2">
      <c r="A39" s="118">
        <v>38</v>
      </c>
      <c r="B39" s="118">
        <v>13.02</v>
      </c>
      <c r="C39" s="118"/>
      <c r="D39" s="118"/>
      <c r="E39" s="118"/>
      <c r="F39" s="119">
        <v>1300000</v>
      </c>
      <c r="G39" s="118"/>
    </row>
    <row r="40" spans="1:7" ht="25.5" customHeight="1" x14ac:dyDescent="0.2">
      <c r="A40" s="40">
        <v>39</v>
      </c>
      <c r="B40" s="41">
        <v>15</v>
      </c>
      <c r="C40" s="42"/>
      <c r="D40" s="34"/>
      <c r="E40" s="33"/>
      <c r="F40" s="34">
        <v>1300000</v>
      </c>
      <c r="G40" s="118"/>
    </row>
    <row r="41" spans="1:7" ht="13.5" customHeight="1" x14ac:dyDescent="0.2"/>
    <row r="42" spans="1:7" ht="13.5" customHeight="1" x14ac:dyDescent="0.2"/>
  </sheetData>
  <mergeCells count="6">
    <mergeCell ref="A37:F37"/>
    <mergeCell ref="A1:G1"/>
    <mergeCell ref="A3:F3"/>
    <mergeCell ref="A25:G25"/>
    <mergeCell ref="A27:F27"/>
    <mergeCell ref="A35:G3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46" workbookViewId="0">
      <selection activeCell="E74" sqref="E74"/>
    </sheetView>
  </sheetViews>
  <sheetFormatPr defaultRowHeight="15" x14ac:dyDescent="0.25"/>
  <cols>
    <col min="2" max="2" width="14.28515625" customWidth="1"/>
    <col min="3" max="3" width="20.5703125" customWidth="1"/>
    <col min="4" max="4" width="16" customWidth="1"/>
    <col min="5" max="5" width="22.28515625" customWidth="1"/>
    <col min="6" max="6" width="9.28515625" customWidth="1"/>
  </cols>
  <sheetData>
    <row r="1" spans="1:6" ht="18.75" x14ac:dyDescent="0.3">
      <c r="A1" s="106" t="s">
        <v>6</v>
      </c>
      <c r="B1" s="106"/>
      <c r="C1" s="106"/>
      <c r="D1" s="106"/>
      <c r="E1" s="106"/>
    </row>
    <row r="2" spans="1:6" ht="18.75" x14ac:dyDescent="0.3">
      <c r="A2" s="115" t="s">
        <v>19</v>
      </c>
      <c r="B2" s="115"/>
      <c r="C2" s="115"/>
      <c r="D2" s="115"/>
      <c r="E2" s="115"/>
    </row>
    <row r="3" spans="1:6" x14ac:dyDescent="0.25">
      <c r="A3" s="8"/>
      <c r="B3" s="8"/>
      <c r="C3" s="2"/>
      <c r="D3" s="2"/>
      <c r="E3" s="84">
        <v>41579</v>
      </c>
    </row>
    <row r="4" spans="1:6" x14ac:dyDescent="0.25">
      <c r="A4" s="8"/>
      <c r="B4" s="2"/>
      <c r="C4" s="2"/>
      <c r="D4" s="2"/>
      <c r="E4" s="21" t="s">
        <v>15</v>
      </c>
    </row>
    <row r="5" spans="1:6" ht="46.5" customHeight="1" x14ac:dyDescent="0.25">
      <c r="A5" s="1" t="s">
        <v>5</v>
      </c>
      <c r="B5" s="1" t="s">
        <v>7</v>
      </c>
      <c r="C5" s="1" t="s">
        <v>8</v>
      </c>
      <c r="D5" s="1" t="s">
        <v>9</v>
      </c>
      <c r="E5" s="1" t="s">
        <v>10</v>
      </c>
    </row>
    <row r="6" spans="1:6" x14ac:dyDescent="0.25">
      <c r="A6" s="11">
        <v>1</v>
      </c>
      <c r="B6" s="13">
        <v>13.32</v>
      </c>
      <c r="C6" s="19">
        <v>75000</v>
      </c>
      <c r="D6" s="5">
        <f>B6*C6</f>
        <v>999000</v>
      </c>
      <c r="E6" s="24"/>
    </row>
    <row r="7" spans="1:6" x14ac:dyDescent="0.25">
      <c r="A7" s="11">
        <v>2</v>
      </c>
      <c r="B7" s="13">
        <v>12.46</v>
      </c>
      <c r="C7" s="19">
        <v>75000</v>
      </c>
      <c r="D7" s="5">
        <f t="shared" ref="D7:D70" si="0">B7*C7</f>
        <v>934500.00000000012</v>
      </c>
      <c r="E7" s="24"/>
    </row>
    <row r="8" spans="1:6" x14ac:dyDescent="0.25">
      <c r="A8" s="11">
        <v>3</v>
      </c>
      <c r="B8" s="13">
        <v>12.26</v>
      </c>
      <c r="C8" s="19">
        <v>75000</v>
      </c>
      <c r="D8" s="5">
        <f t="shared" si="0"/>
        <v>919500</v>
      </c>
      <c r="E8" s="24"/>
    </row>
    <row r="9" spans="1:6" x14ac:dyDescent="0.25">
      <c r="A9" s="11">
        <v>4</v>
      </c>
      <c r="B9" s="13">
        <v>12.05</v>
      </c>
      <c r="C9" s="19">
        <v>75000</v>
      </c>
      <c r="D9" s="5">
        <f t="shared" si="0"/>
        <v>903750</v>
      </c>
      <c r="E9" s="24"/>
    </row>
    <row r="10" spans="1:6" x14ac:dyDescent="0.25">
      <c r="A10" s="76">
        <v>5</v>
      </c>
      <c r="B10" s="77">
        <v>11.84</v>
      </c>
      <c r="C10" s="78">
        <v>75000</v>
      </c>
      <c r="D10" s="79">
        <f t="shared" si="0"/>
        <v>888000</v>
      </c>
      <c r="E10" s="80" t="s">
        <v>0</v>
      </c>
      <c r="F10" s="63">
        <v>41518</v>
      </c>
    </row>
    <row r="11" spans="1:6" x14ac:dyDescent="0.25">
      <c r="A11" s="9">
        <v>6</v>
      </c>
      <c r="B11" s="13">
        <v>11.63</v>
      </c>
      <c r="C11" s="17">
        <v>75000</v>
      </c>
      <c r="D11" s="3">
        <f t="shared" si="0"/>
        <v>872250.00000000012</v>
      </c>
      <c r="E11" s="22"/>
    </row>
    <row r="12" spans="1:6" x14ac:dyDescent="0.25">
      <c r="A12" s="9">
        <v>7</v>
      </c>
      <c r="B12" s="13">
        <v>11.42</v>
      </c>
      <c r="C12" s="17">
        <v>75000</v>
      </c>
      <c r="D12" s="3">
        <f t="shared" si="0"/>
        <v>856500</v>
      </c>
      <c r="E12" s="22"/>
    </row>
    <row r="13" spans="1:6" x14ac:dyDescent="0.25">
      <c r="A13" s="9">
        <v>8</v>
      </c>
      <c r="B13" s="14">
        <v>15.27</v>
      </c>
      <c r="C13" s="17">
        <v>100000</v>
      </c>
      <c r="D13" s="3">
        <f t="shared" si="0"/>
        <v>1527000</v>
      </c>
      <c r="E13" s="22"/>
    </row>
    <row r="14" spans="1:6" x14ac:dyDescent="0.25">
      <c r="A14" s="9">
        <v>9</v>
      </c>
      <c r="B14" s="14">
        <v>7.72</v>
      </c>
      <c r="C14" s="17">
        <v>85000</v>
      </c>
      <c r="D14" s="3">
        <f t="shared" si="0"/>
        <v>656200</v>
      </c>
      <c r="E14" s="22"/>
    </row>
    <row r="15" spans="1:6" x14ac:dyDescent="0.25">
      <c r="A15" s="9">
        <v>10</v>
      </c>
      <c r="B15" s="14">
        <v>11.48</v>
      </c>
      <c r="C15" s="17">
        <v>75000</v>
      </c>
      <c r="D15" s="3">
        <f t="shared" si="0"/>
        <v>861000</v>
      </c>
      <c r="E15" s="22"/>
    </row>
    <row r="16" spans="1:6" x14ac:dyDescent="0.25">
      <c r="A16" s="10">
        <v>11</v>
      </c>
      <c r="B16" s="15">
        <v>12.86</v>
      </c>
      <c r="C16" s="18">
        <v>75000</v>
      </c>
      <c r="D16" s="3">
        <f t="shared" si="0"/>
        <v>964500</v>
      </c>
      <c r="E16" s="22"/>
    </row>
    <row r="17" spans="1:6" x14ac:dyDescent="0.25">
      <c r="A17" s="12">
        <v>12</v>
      </c>
      <c r="B17" s="16">
        <v>10.039999999999999</v>
      </c>
      <c r="C17" s="20">
        <v>80000</v>
      </c>
      <c r="D17" s="4">
        <f t="shared" si="0"/>
        <v>803199.99999999988</v>
      </c>
      <c r="E17" s="23" t="s">
        <v>0</v>
      </c>
    </row>
    <row r="18" spans="1:6" x14ac:dyDescent="0.25">
      <c r="A18" s="10">
        <v>13</v>
      </c>
      <c r="B18" s="15">
        <v>10.029999999999999</v>
      </c>
      <c r="C18" s="18">
        <v>80000</v>
      </c>
      <c r="D18" s="3">
        <f t="shared" si="0"/>
        <v>802400</v>
      </c>
      <c r="E18" s="22"/>
    </row>
    <row r="19" spans="1:6" x14ac:dyDescent="0.25">
      <c r="A19" s="10">
        <v>14</v>
      </c>
      <c r="B19" s="15">
        <v>10.050000000000001</v>
      </c>
      <c r="C19" s="18">
        <v>80000</v>
      </c>
      <c r="D19" s="3">
        <f t="shared" si="0"/>
        <v>804000</v>
      </c>
      <c r="E19" s="22"/>
    </row>
    <row r="20" spans="1:6" x14ac:dyDescent="0.25">
      <c r="A20" s="10">
        <v>15</v>
      </c>
      <c r="B20" s="15">
        <v>14.1</v>
      </c>
      <c r="C20" s="18">
        <v>100000</v>
      </c>
      <c r="D20" s="3">
        <f t="shared" si="0"/>
        <v>1410000</v>
      </c>
      <c r="E20" s="22"/>
    </row>
    <row r="21" spans="1:6" x14ac:dyDescent="0.25">
      <c r="A21" s="10">
        <v>16</v>
      </c>
      <c r="B21" s="15">
        <v>11.98</v>
      </c>
      <c r="C21" s="18">
        <v>75000</v>
      </c>
      <c r="D21" s="3">
        <f t="shared" si="0"/>
        <v>898500</v>
      </c>
      <c r="E21" s="22"/>
    </row>
    <row r="22" spans="1:6" x14ac:dyDescent="0.25">
      <c r="A22" s="10">
        <v>17</v>
      </c>
      <c r="B22" s="15">
        <v>12.04</v>
      </c>
      <c r="C22" s="18">
        <v>75000</v>
      </c>
      <c r="D22" s="3">
        <f t="shared" si="0"/>
        <v>902999.99999999988</v>
      </c>
      <c r="E22" s="22"/>
    </row>
    <row r="23" spans="1:6" x14ac:dyDescent="0.25">
      <c r="A23" s="10">
        <v>18</v>
      </c>
      <c r="B23" s="15">
        <v>11.96</v>
      </c>
      <c r="C23" s="18">
        <v>75000</v>
      </c>
      <c r="D23" s="3">
        <f t="shared" si="0"/>
        <v>897000.00000000012</v>
      </c>
      <c r="E23" s="22"/>
    </row>
    <row r="24" spans="1:6" x14ac:dyDescent="0.25">
      <c r="A24" s="10">
        <v>19</v>
      </c>
      <c r="B24" s="15">
        <v>11.89</v>
      </c>
      <c r="C24" s="18">
        <v>75000</v>
      </c>
      <c r="D24" s="3">
        <f t="shared" si="0"/>
        <v>891750</v>
      </c>
      <c r="E24" s="22"/>
    </row>
    <row r="25" spans="1:6" x14ac:dyDescent="0.25">
      <c r="A25" s="10">
        <v>20</v>
      </c>
      <c r="B25" s="15">
        <v>11.79</v>
      </c>
      <c r="C25" s="18">
        <v>75000</v>
      </c>
      <c r="D25" s="3">
        <f t="shared" si="0"/>
        <v>884249.99999999988</v>
      </c>
      <c r="E25" s="22"/>
    </row>
    <row r="26" spans="1:6" x14ac:dyDescent="0.25">
      <c r="A26" s="10">
        <v>21</v>
      </c>
      <c r="B26" s="15">
        <v>11.27</v>
      </c>
      <c r="C26" s="18">
        <v>75000</v>
      </c>
      <c r="D26" s="3">
        <f t="shared" si="0"/>
        <v>845250</v>
      </c>
      <c r="E26" s="22"/>
    </row>
    <row r="27" spans="1:6" x14ac:dyDescent="0.25">
      <c r="A27" s="10">
        <v>22</v>
      </c>
      <c r="B27" s="15">
        <v>9.89</v>
      </c>
      <c r="C27" s="18">
        <v>75000</v>
      </c>
      <c r="D27" s="3">
        <f t="shared" si="0"/>
        <v>741750</v>
      </c>
      <c r="E27" s="22"/>
    </row>
    <row r="28" spans="1:6" x14ac:dyDescent="0.25">
      <c r="A28" s="10">
        <v>23</v>
      </c>
      <c r="B28" s="15">
        <v>11.79</v>
      </c>
      <c r="C28" s="18">
        <v>75000</v>
      </c>
      <c r="D28" s="3">
        <f t="shared" si="0"/>
        <v>884249.99999999988</v>
      </c>
      <c r="E28" s="22"/>
      <c r="F28" s="63">
        <v>41487</v>
      </c>
    </row>
    <row r="29" spans="1:6" x14ac:dyDescent="0.25">
      <c r="A29" s="10">
        <v>24</v>
      </c>
      <c r="B29" s="15">
        <v>13.04</v>
      </c>
      <c r="C29" s="18">
        <v>75000</v>
      </c>
      <c r="D29" s="3">
        <f t="shared" si="0"/>
        <v>977999.99999999988</v>
      </c>
      <c r="E29" s="22"/>
    </row>
    <row r="30" spans="1:6" x14ac:dyDescent="0.25">
      <c r="A30" s="10">
        <v>25</v>
      </c>
      <c r="B30" s="15">
        <v>11.42</v>
      </c>
      <c r="C30" s="18">
        <v>75000</v>
      </c>
      <c r="D30" s="3">
        <f t="shared" si="0"/>
        <v>856500</v>
      </c>
      <c r="E30" s="22"/>
    </row>
    <row r="31" spans="1:6" x14ac:dyDescent="0.25">
      <c r="A31" s="10">
        <v>26</v>
      </c>
      <c r="B31" s="15">
        <v>10.79</v>
      </c>
      <c r="C31" s="18">
        <v>85000</v>
      </c>
      <c r="D31" s="3">
        <f t="shared" si="0"/>
        <v>917149.99999999988</v>
      </c>
      <c r="E31" s="22"/>
    </row>
    <row r="32" spans="1:6" x14ac:dyDescent="0.25">
      <c r="A32" s="12">
        <v>27</v>
      </c>
      <c r="B32" s="16">
        <v>10.73</v>
      </c>
      <c r="C32" s="20">
        <v>85000</v>
      </c>
      <c r="D32" s="4">
        <f t="shared" si="0"/>
        <v>912050</v>
      </c>
      <c r="E32" s="23" t="s">
        <v>0</v>
      </c>
    </row>
    <row r="33" spans="1:6" x14ac:dyDescent="0.25">
      <c r="A33" s="12">
        <v>28</v>
      </c>
      <c r="B33" s="16">
        <v>10.94</v>
      </c>
      <c r="C33" s="20">
        <v>85000</v>
      </c>
      <c r="D33" s="4">
        <f t="shared" si="0"/>
        <v>929900</v>
      </c>
      <c r="E33" s="23" t="s">
        <v>0</v>
      </c>
    </row>
    <row r="34" spans="1:6" x14ac:dyDescent="0.25">
      <c r="A34" s="12">
        <v>29</v>
      </c>
      <c r="B34" s="16">
        <f>4.25+6.47</f>
        <v>10.719999999999999</v>
      </c>
      <c r="C34" s="20">
        <v>85000</v>
      </c>
      <c r="D34" s="4">
        <f t="shared" si="0"/>
        <v>911199.99999999988</v>
      </c>
      <c r="E34" s="23" t="s">
        <v>0</v>
      </c>
    </row>
    <row r="35" spans="1:6" x14ac:dyDescent="0.25">
      <c r="A35" s="11">
        <v>30</v>
      </c>
      <c r="B35" s="13">
        <f>3.63+7.25</f>
        <v>10.879999999999999</v>
      </c>
      <c r="C35" s="19">
        <v>85000</v>
      </c>
      <c r="D35" s="5">
        <f t="shared" si="0"/>
        <v>924799.99999999988</v>
      </c>
      <c r="E35" s="24"/>
    </row>
    <row r="36" spans="1:6" x14ac:dyDescent="0.25">
      <c r="A36" s="11">
        <v>31</v>
      </c>
      <c r="B36" s="13">
        <f>1.64+8.5</f>
        <v>10.14</v>
      </c>
      <c r="C36" s="19">
        <v>85000</v>
      </c>
      <c r="D36" s="5">
        <f t="shared" si="0"/>
        <v>861900</v>
      </c>
      <c r="E36" s="24"/>
    </row>
    <row r="37" spans="1:6" x14ac:dyDescent="0.25">
      <c r="A37" s="11">
        <v>32</v>
      </c>
      <c r="B37" s="13">
        <v>9.64</v>
      </c>
      <c r="C37" s="19">
        <v>85000</v>
      </c>
      <c r="D37" s="5">
        <f t="shared" si="0"/>
        <v>819400</v>
      </c>
      <c r="E37" s="24"/>
    </row>
    <row r="38" spans="1:6" x14ac:dyDescent="0.25">
      <c r="A38" s="11">
        <v>33</v>
      </c>
      <c r="B38" s="13">
        <v>11.5</v>
      </c>
      <c r="C38" s="19">
        <v>85000</v>
      </c>
      <c r="D38" s="5">
        <f t="shared" si="0"/>
        <v>977500</v>
      </c>
      <c r="E38" s="24"/>
    </row>
    <row r="39" spans="1:6" x14ac:dyDescent="0.25">
      <c r="A39" s="11">
        <v>34</v>
      </c>
      <c r="B39" s="13">
        <v>10.72</v>
      </c>
      <c r="C39" s="19">
        <v>85000</v>
      </c>
      <c r="D39" s="5">
        <f t="shared" si="0"/>
        <v>911200</v>
      </c>
      <c r="E39" s="24"/>
    </row>
    <row r="40" spans="1:6" x14ac:dyDescent="0.25">
      <c r="A40" s="11">
        <v>35</v>
      </c>
      <c r="B40" s="13">
        <v>10.42</v>
      </c>
      <c r="C40" s="19">
        <v>85000</v>
      </c>
      <c r="D40" s="5">
        <f t="shared" si="0"/>
        <v>885700</v>
      </c>
      <c r="E40" s="24"/>
    </row>
    <row r="41" spans="1:6" x14ac:dyDescent="0.25">
      <c r="A41" s="11">
        <v>36</v>
      </c>
      <c r="B41" s="13">
        <v>7.52</v>
      </c>
      <c r="C41" s="19">
        <v>85000</v>
      </c>
      <c r="D41" s="5">
        <f t="shared" si="0"/>
        <v>639200</v>
      </c>
      <c r="E41" s="24"/>
    </row>
    <row r="42" spans="1:6" x14ac:dyDescent="0.25">
      <c r="A42" s="11">
        <v>37</v>
      </c>
      <c r="B42" s="13">
        <v>15.21</v>
      </c>
      <c r="C42" s="19">
        <v>100000</v>
      </c>
      <c r="D42" s="5">
        <f t="shared" si="0"/>
        <v>1521000</v>
      </c>
      <c r="E42" s="24"/>
    </row>
    <row r="43" spans="1:6" x14ac:dyDescent="0.25">
      <c r="A43" s="25">
        <v>38</v>
      </c>
      <c r="B43" s="16">
        <v>11.65</v>
      </c>
      <c r="C43" s="6">
        <v>85000</v>
      </c>
      <c r="D43" s="4">
        <f t="shared" si="0"/>
        <v>990250</v>
      </c>
      <c r="E43" s="23" t="s">
        <v>0</v>
      </c>
      <c r="F43" s="63">
        <v>41085</v>
      </c>
    </row>
    <row r="44" spans="1:6" x14ac:dyDescent="0.25">
      <c r="A44" s="25">
        <v>39</v>
      </c>
      <c r="B44" s="16">
        <f>1.65+9.13</f>
        <v>10.780000000000001</v>
      </c>
      <c r="C44" s="6">
        <v>85000</v>
      </c>
      <c r="D44" s="4">
        <f t="shared" si="0"/>
        <v>916300.00000000012</v>
      </c>
      <c r="E44" s="23" t="s">
        <v>0</v>
      </c>
      <c r="F44" s="63">
        <v>41085</v>
      </c>
    </row>
    <row r="45" spans="1:6" x14ac:dyDescent="0.25">
      <c r="A45" s="12">
        <v>40</v>
      </c>
      <c r="B45" s="16">
        <f>2.12+8.43</f>
        <v>10.55</v>
      </c>
      <c r="C45" s="20">
        <v>85000</v>
      </c>
      <c r="D45" s="4">
        <f t="shared" si="0"/>
        <v>896750.00000000012</v>
      </c>
      <c r="E45" s="23" t="s">
        <v>0</v>
      </c>
    </row>
    <row r="46" spans="1:6" x14ac:dyDescent="0.25">
      <c r="A46" s="12">
        <v>41</v>
      </c>
      <c r="B46" s="16">
        <f>2.75+6.98</f>
        <v>9.73</v>
      </c>
      <c r="C46" s="20">
        <v>85000</v>
      </c>
      <c r="D46" s="4">
        <f t="shared" si="0"/>
        <v>827050</v>
      </c>
      <c r="E46" s="23" t="s">
        <v>0</v>
      </c>
      <c r="F46" s="63">
        <v>41408</v>
      </c>
    </row>
    <row r="47" spans="1:6" x14ac:dyDescent="0.25">
      <c r="A47" s="12">
        <v>42</v>
      </c>
      <c r="B47" s="16">
        <f>3.35+7.05</f>
        <v>10.4</v>
      </c>
      <c r="C47" s="20">
        <v>85000</v>
      </c>
      <c r="D47" s="4">
        <f t="shared" si="0"/>
        <v>884000</v>
      </c>
      <c r="E47" s="23" t="s">
        <v>0</v>
      </c>
      <c r="F47" s="63">
        <v>41408</v>
      </c>
    </row>
    <row r="48" spans="1:6" x14ac:dyDescent="0.25">
      <c r="A48" s="12">
        <v>43</v>
      </c>
      <c r="B48" s="16">
        <f>4.17+8.09</f>
        <v>12.26</v>
      </c>
      <c r="C48" s="20">
        <v>75000</v>
      </c>
      <c r="D48" s="4">
        <f t="shared" si="0"/>
        <v>919500</v>
      </c>
      <c r="E48" s="23" t="s">
        <v>0</v>
      </c>
    </row>
    <row r="49" spans="1:6" x14ac:dyDescent="0.25">
      <c r="A49" s="12">
        <v>44</v>
      </c>
      <c r="B49" s="16">
        <f>3.87+8.57</f>
        <v>12.440000000000001</v>
      </c>
      <c r="C49" s="20">
        <v>75000</v>
      </c>
      <c r="D49" s="4">
        <f t="shared" si="0"/>
        <v>933000.00000000012</v>
      </c>
      <c r="E49" s="23" t="s">
        <v>0</v>
      </c>
    </row>
    <row r="50" spans="1:6" x14ac:dyDescent="0.25">
      <c r="A50" s="12">
        <v>45</v>
      </c>
      <c r="B50" s="16">
        <f>5.6+5.53+1.33</f>
        <v>12.459999999999999</v>
      </c>
      <c r="C50" s="20">
        <v>75000</v>
      </c>
      <c r="D50" s="4">
        <f t="shared" si="0"/>
        <v>934499.99999999988</v>
      </c>
      <c r="E50" s="23" t="s">
        <v>0</v>
      </c>
    </row>
    <row r="51" spans="1:6" x14ac:dyDescent="0.25">
      <c r="A51" s="12">
        <v>46</v>
      </c>
      <c r="B51" s="16">
        <v>11.69</v>
      </c>
      <c r="C51" s="20">
        <v>75000</v>
      </c>
      <c r="D51" s="4">
        <f t="shared" si="0"/>
        <v>876750</v>
      </c>
      <c r="E51" s="23" t="s">
        <v>0</v>
      </c>
    </row>
    <row r="52" spans="1:6" x14ac:dyDescent="0.25">
      <c r="A52" s="12">
        <v>47</v>
      </c>
      <c r="B52" s="16"/>
      <c r="C52" s="20"/>
      <c r="D52" s="4">
        <f t="shared" si="0"/>
        <v>0</v>
      </c>
      <c r="E52" s="23" t="s">
        <v>0</v>
      </c>
    </row>
    <row r="53" spans="1:6" x14ac:dyDescent="0.25">
      <c r="A53" s="12">
        <v>48</v>
      </c>
      <c r="B53" s="16">
        <v>11.61</v>
      </c>
      <c r="C53" s="20">
        <v>75000</v>
      </c>
      <c r="D53" s="4">
        <f t="shared" si="0"/>
        <v>870750</v>
      </c>
      <c r="E53" s="23" t="s">
        <v>0</v>
      </c>
    </row>
    <row r="54" spans="1:6" x14ac:dyDescent="0.25">
      <c r="A54" s="12">
        <v>49</v>
      </c>
      <c r="B54" s="16">
        <v>11.53</v>
      </c>
      <c r="C54" s="20">
        <v>75000</v>
      </c>
      <c r="D54" s="4">
        <f t="shared" si="0"/>
        <v>864750</v>
      </c>
      <c r="E54" s="23" t="s">
        <v>0</v>
      </c>
    </row>
    <row r="55" spans="1:6" x14ac:dyDescent="0.25">
      <c r="A55" s="10">
        <v>50</v>
      </c>
      <c r="B55" s="15">
        <v>12.33</v>
      </c>
      <c r="C55" s="18">
        <v>75000</v>
      </c>
      <c r="D55" s="3">
        <f t="shared" si="0"/>
        <v>924750</v>
      </c>
      <c r="E55" s="22"/>
    </row>
    <row r="56" spans="1:6" x14ac:dyDescent="0.25">
      <c r="A56" s="9">
        <v>51</v>
      </c>
      <c r="B56" s="14">
        <v>6.42</v>
      </c>
      <c r="C56" s="17">
        <v>75000</v>
      </c>
      <c r="D56" s="3">
        <f t="shared" si="0"/>
        <v>481500</v>
      </c>
      <c r="E56" s="22"/>
    </row>
    <row r="57" spans="1:6" x14ac:dyDescent="0.25">
      <c r="A57" s="11">
        <v>52</v>
      </c>
      <c r="B57" s="13">
        <v>10.119999999999999</v>
      </c>
      <c r="C57" s="28">
        <v>65000</v>
      </c>
      <c r="D57" s="5">
        <f t="shared" si="0"/>
        <v>657800</v>
      </c>
      <c r="E57" s="30" t="s">
        <v>18</v>
      </c>
    </row>
    <row r="58" spans="1:6" x14ac:dyDescent="0.25">
      <c r="A58" s="9">
        <v>53</v>
      </c>
      <c r="B58" s="14">
        <v>8.69</v>
      </c>
      <c r="C58" s="17">
        <v>80000</v>
      </c>
      <c r="D58" s="3">
        <f t="shared" si="0"/>
        <v>695200</v>
      </c>
      <c r="E58" s="22"/>
    </row>
    <row r="59" spans="1:6" x14ac:dyDescent="0.25">
      <c r="A59" s="9">
        <v>54</v>
      </c>
      <c r="B59" s="14">
        <v>6.41</v>
      </c>
      <c r="C59" s="17">
        <v>85000</v>
      </c>
      <c r="D59" s="3">
        <f t="shared" si="0"/>
        <v>544850</v>
      </c>
      <c r="E59" s="22"/>
    </row>
    <row r="60" spans="1:6" x14ac:dyDescent="0.25">
      <c r="A60" s="9">
        <v>55</v>
      </c>
      <c r="B60" s="14">
        <v>6.41</v>
      </c>
      <c r="C60" s="17">
        <v>85000</v>
      </c>
      <c r="D60" s="3">
        <f t="shared" si="0"/>
        <v>544850</v>
      </c>
      <c r="E60" s="22"/>
    </row>
    <row r="61" spans="1:6" x14ac:dyDescent="0.25">
      <c r="A61" s="9">
        <v>56</v>
      </c>
      <c r="B61" s="14">
        <v>14.05</v>
      </c>
      <c r="C61" s="17">
        <v>80000</v>
      </c>
      <c r="D61" s="3">
        <f t="shared" si="0"/>
        <v>1124000</v>
      </c>
      <c r="E61" s="22"/>
    </row>
    <row r="62" spans="1:6" x14ac:dyDescent="0.25">
      <c r="A62" s="12">
        <v>57</v>
      </c>
      <c r="B62" s="16">
        <v>10.11</v>
      </c>
      <c r="C62" s="20"/>
      <c r="D62" s="4">
        <f t="shared" si="0"/>
        <v>0</v>
      </c>
      <c r="E62" s="23" t="s">
        <v>0</v>
      </c>
      <c r="F62" s="63">
        <v>41085</v>
      </c>
    </row>
    <row r="63" spans="1:6" x14ac:dyDescent="0.25">
      <c r="A63" s="9">
        <v>58</v>
      </c>
      <c r="B63" s="14">
        <v>6.43</v>
      </c>
      <c r="C63" s="17">
        <v>75000</v>
      </c>
      <c r="D63" s="3">
        <f t="shared" si="0"/>
        <v>482250</v>
      </c>
      <c r="E63" s="22"/>
    </row>
    <row r="64" spans="1:6" x14ac:dyDescent="0.25">
      <c r="A64" s="9">
        <v>59</v>
      </c>
      <c r="B64" s="14">
        <v>6.2</v>
      </c>
      <c r="C64" s="17">
        <v>85000</v>
      </c>
      <c r="D64" s="3">
        <f t="shared" si="0"/>
        <v>527000</v>
      </c>
      <c r="E64" s="22"/>
    </row>
    <row r="65" spans="1:6" x14ac:dyDescent="0.25">
      <c r="A65" s="11">
        <v>60</v>
      </c>
      <c r="B65" s="13">
        <v>5.92</v>
      </c>
      <c r="C65" s="19">
        <v>85000</v>
      </c>
      <c r="D65" s="5">
        <f t="shared" si="0"/>
        <v>503200</v>
      </c>
      <c r="E65" s="24"/>
    </row>
    <row r="66" spans="1:6" x14ac:dyDescent="0.25">
      <c r="A66" s="11">
        <v>61</v>
      </c>
      <c r="B66" s="13">
        <v>6</v>
      </c>
      <c r="C66" s="19">
        <v>85000</v>
      </c>
      <c r="D66" s="5">
        <f t="shared" si="0"/>
        <v>510000</v>
      </c>
      <c r="E66" s="24"/>
    </row>
    <row r="67" spans="1:6" x14ac:dyDescent="0.25">
      <c r="A67" s="76">
        <v>62</v>
      </c>
      <c r="B67" s="77"/>
      <c r="C67" s="78"/>
      <c r="D67" s="79"/>
      <c r="E67" s="80" t="s">
        <v>0</v>
      </c>
    </row>
    <row r="68" spans="1:6" x14ac:dyDescent="0.25">
      <c r="A68" s="12">
        <v>63</v>
      </c>
      <c r="B68" s="16">
        <v>10.74</v>
      </c>
      <c r="C68" s="20"/>
      <c r="D68" s="4">
        <f t="shared" si="0"/>
        <v>0</v>
      </c>
      <c r="E68" s="23" t="s">
        <v>0</v>
      </c>
      <c r="F68" s="63">
        <v>41078</v>
      </c>
    </row>
    <row r="69" spans="1:6" x14ac:dyDescent="0.25">
      <c r="A69" s="76">
        <v>64</v>
      </c>
      <c r="B69" s="77"/>
      <c r="C69" s="87"/>
      <c r="D69" s="79"/>
      <c r="E69" s="86" t="s">
        <v>41</v>
      </c>
    </row>
    <row r="70" spans="1:6" x14ac:dyDescent="0.25">
      <c r="A70" s="11">
        <v>65</v>
      </c>
      <c r="B70" s="13">
        <v>6.26</v>
      </c>
      <c r="C70" s="19">
        <v>85000</v>
      </c>
      <c r="D70" s="5">
        <f t="shared" si="0"/>
        <v>532100</v>
      </c>
      <c r="E70" s="24"/>
    </row>
    <row r="71" spans="1:6" x14ac:dyDescent="0.25">
      <c r="A71" s="11">
        <v>66</v>
      </c>
      <c r="B71" s="13">
        <v>6.01</v>
      </c>
      <c r="C71" s="19">
        <v>85000</v>
      </c>
      <c r="D71" s="5">
        <f t="shared" ref="D71:D133" si="1">B71*C71</f>
        <v>510850</v>
      </c>
      <c r="E71" s="24"/>
    </row>
    <row r="72" spans="1:6" x14ac:dyDescent="0.25">
      <c r="A72" s="11">
        <v>67</v>
      </c>
      <c r="B72" s="13">
        <v>6.01</v>
      </c>
      <c r="C72" s="19">
        <v>85000</v>
      </c>
      <c r="D72" s="5">
        <f t="shared" si="1"/>
        <v>510850</v>
      </c>
      <c r="E72" s="24"/>
    </row>
    <row r="73" spans="1:6" x14ac:dyDescent="0.25">
      <c r="A73" s="10">
        <v>68</v>
      </c>
      <c r="B73" s="15">
        <v>6.06</v>
      </c>
      <c r="C73" s="18">
        <v>85000</v>
      </c>
      <c r="D73" s="3">
        <f t="shared" si="1"/>
        <v>515099.99999999994</v>
      </c>
      <c r="E73" s="22"/>
    </row>
    <row r="74" spans="1:6" x14ac:dyDescent="0.25">
      <c r="A74" s="97">
        <v>69</v>
      </c>
      <c r="B74" s="98">
        <v>9.24</v>
      </c>
      <c r="C74" s="99">
        <v>65000</v>
      </c>
      <c r="D74" s="100">
        <f t="shared" si="1"/>
        <v>600600</v>
      </c>
      <c r="E74" s="101" t="s">
        <v>43</v>
      </c>
    </row>
    <row r="75" spans="1:6" x14ac:dyDescent="0.25">
      <c r="A75" s="11">
        <v>70</v>
      </c>
      <c r="B75" s="13">
        <v>6</v>
      </c>
      <c r="C75" s="19">
        <v>85000</v>
      </c>
      <c r="D75" s="5">
        <f t="shared" si="1"/>
        <v>510000</v>
      </c>
      <c r="E75" s="24"/>
    </row>
    <row r="76" spans="1:6" x14ac:dyDescent="0.25">
      <c r="A76" s="11">
        <v>71</v>
      </c>
      <c r="B76" s="13">
        <v>6</v>
      </c>
      <c r="C76" s="19">
        <v>85000</v>
      </c>
      <c r="D76" s="5">
        <f t="shared" si="1"/>
        <v>510000</v>
      </c>
      <c r="E76" s="24"/>
    </row>
    <row r="77" spans="1:6" x14ac:dyDescent="0.25">
      <c r="A77" s="11">
        <v>72</v>
      </c>
      <c r="B77" s="13">
        <v>6</v>
      </c>
      <c r="C77" s="19">
        <v>85000</v>
      </c>
      <c r="D77" s="5">
        <f t="shared" si="1"/>
        <v>510000</v>
      </c>
      <c r="E77" s="24"/>
    </row>
    <row r="78" spans="1:6" x14ac:dyDescent="0.25">
      <c r="A78" s="11">
        <v>73</v>
      </c>
      <c r="B78" s="13">
        <v>6</v>
      </c>
      <c r="C78" s="19">
        <v>85000</v>
      </c>
      <c r="D78" s="5">
        <f t="shared" si="1"/>
        <v>510000</v>
      </c>
      <c r="E78" s="24"/>
    </row>
    <row r="79" spans="1:6" x14ac:dyDescent="0.25">
      <c r="A79" s="11">
        <v>74</v>
      </c>
      <c r="B79" s="13">
        <v>9.24</v>
      </c>
      <c r="C79" s="28">
        <v>65000</v>
      </c>
      <c r="D79" s="5">
        <f t="shared" si="1"/>
        <v>600600</v>
      </c>
      <c r="E79" s="30" t="s">
        <v>18</v>
      </c>
    </row>
    <row r="80" spans="1:6" x14ac:dyDescent="0.25">
      <c r="A80" s="12">
        <v>75</v>
      </c>
      <c r="B80" s="16">
        <v>9.5500000000000007</v>
      </c>
      <c r="C80" s="20"/>
      <c r="D80" s="4">
        <f t="shared" si="1"/>
        <v>0</v>
      </c>
      <c r="E80" s="23" t="s">
        <v>0</v>
      </c>
      <c r="F80" s="63">
        <v>41078</v>
      </c>
    </row>
    <row r="81" spans="1:6" x14ac:dyDescent="0.25">
      <c r="A81" s="9">
        <v>76</v>
      </c>
      <c r="B81" s="14">
        <v>6</v>
      </c>
      <c r="C81" s="17">
        <v>85000</v>
      </c>
      <c r="D81" s="3">
        <f t="shared" si="1"/>
        <v>510000</v>
      </c>
      <c r="E81" s="22"/>
    </row>
    <row r="82" spans="1:6" x14ac:dyDescent="0.25">
      <c r="A82" s="9">
        <v>77</v>
      </c>
      <c r="B82" s="14">
        <v>6</v>
      </c>
      <c r="C82" s="17">
        <v>85000</v>
      </c>
      <c r="D82" s="3">
        <f t="shared" si="1"/>
        <v>510000</v>
      </c>
      <c r="E82" s="22"/>
    </row>
    <row r="83" spans="1:6" x14ac:dyDescent="0.25">
      <c r="A83" s="9">
        <v>78</v>
      </c>
      <c r="B83" s="14">
        <v>6</v>
      </c>
      <c r="C83" s="17">
        <v>85000</v>
      </c>
      <c r="D83" s="3">
        <f t="shared" si="1"/>
        <v>510000</v>
      </c>
      <c r="E83" s="22"/>
    </row>
    <row r="84" spans="1:6" x14ac:dyDescent="0.25">
      <c r="A84" s="9">
        <v>79</v>
      </c>
      <c r="B84" s="14">
        <v>6</v>
      </c>
      <c r="C84" s="17">
        <v>85000</v>
      </c>
      <c r="D84" s="3">
        <f t="shared" si="1"/>
        <v>510000</v>
      </c>
      <c r="E84" s="22"/>
    </row>
    <row r="85" spans="1:6" x14ac:dyDescent="0.25">
      <c r="A85" s="9">
        <v>80</v>
      </c>
      <c r="B85" s="14">
        <v>6</v>
      </c>
      <c r="C85" s="17">
        <v>85000</v>
      </c>
      <c r="D85" s="3">
        <f t="shared" si="1"/>
        <v>510000</v>
      </c>
      <c r="E85" s="22"/>
    </row>
    <row r="86" spans="1:6" x14ac:dyDescent="0.25">
      <c r="A86" s="9">
        <v>81</v>
      </c>
      <c r="B86" s="14">
        <v>6</v>
      </c>
      <c r="C86" s="17">
        <v>85000</v>
      </c>
      <c r="D86" s="3">
        <f t="shared" si="1"/>
        <v>510000</v>
      </c>
      <c r="E86" s="22"/>
    </row>
    <row r="87" spans="1:6" x14ac:dyDescent="0.25">
      <c r="A87" s="12">
        <v>82</v>
      </c>
      <c r="B87" s="16">
        <v>9.5500000000000007</v>
      </c>
      <c r="C87" s="26">
        <v>65000</v>
      </c>
      <c r="D87" s="4">
        <f t="shared" si="1"/>
        <v>620750</v>
      </c>
      <c r="E87" s="23" t="s">
        <v>0</v>
      </c>
      <c r="F87" s="63">
        <v>41408</v>
      </c>
    </row>
    <row r="88" spans="1:6" x14ac:dyDescent="0.25">
      <c r="A88" s="9">
        <v>83</v>
      </c>
      <c r="B88" s="14">
        <v>6.17</v>
      </c>
      <c r="C88" s="17">
        <v>85000</v>
      </c>
      <c r="D88" s="3">
        <f t="shared" si="1"/>
        <v>524450</v>
      </c>
      <c r="E88" s="22"/>
    </row>
    <row r="89" spans="1:6" x14ac:dyDescent="0.25">
      <c r="A89" s="9">
        <v>84</v>
      </c>
      <c r="B89" s="14">
        <v>6.01</v>
      </c>
      <c r="C89" s="17">
        <v>85000</v>
      </c>
      <c r="D89" s="3">
        <f t="shared" si="1"/>
        <v>510850</v>
      </c>
      <c r="E89" s="22"/>
    </row>
    <row r="90" spans="1:6" x14ac:dyDescent="0.25">
      <c r="A90" s="9">
        <v>85</v>
      </c>
      <c r="B90" s="14">
        <v>6.01</v>
      </c>
      <c r="C90" s="17">
        <v>85000</v>
      </c>
      <c r="D90" s="3">
        <f t="shared" si="1"/>
        <v>510850</v>
      </c>
      <c r="E90" s="22"/>
    </row>
    <row r="91" spans="1:6" x14ac:dyDescent="0.25">
      <c r="A91" s="9">
        <v>86</v>
      </c>
      <c r="B91" s="14">
        <v>7.29</v>
      </c>
      <c r="C91" s="17">
        <v>85000</v>
      </c>
      <c r="D91" s="3">
        <f t="shared" si="1"/>
        <v>619650</v>
      </c>
      <c r="E91" s="22"/>
    </row>
    <row r="92" spans="1:6" x14ac:dyDescent="0.25">
      <c r="A92" s="12">
        <v>87</v>
      </c>
      <c r="B92" s="16">
        <v>6.55</v>
      </c>
      <c r="C92" s="20">
        <v>85000</v>
      </c>
      <c r="D92" s="4">
        <f t="shared" si="1"/>
        <v>556750</v>
      </c>
      <c r="E92" s="23" t="s">
        <v>0</v>
      </c>
      <c r="F92" s="63">
        <v>41548</v>
      </c>
    </row>
    <row r="93" spans="1:6" x14ac:dyDescent="0.25">
      <c r="A93" s="12">
        <v>88</v>
      </c>
      <c r="B93" s="16">
        <v>6.04</v>
      </c>
      <c r="C93" s="20">
        <v>85000</v>
      </c>
      <c r="D93" s="4">
        <f t="shared" si="1"/>
        <v>513400</v>
      </c>
      <c r="E93" s="23" t="s">
        <v>0</v>
      </c>
      <c r="F93" s="63">
        <v>41548</v>
      </c>
    </row>
    <row r="94" spans="1:6" x14ac:dyDescent="0.25">
      <c r="A94" s="12">
        <v>89</v>
      </c>
      <c r="B94" s="16">
        <v>6.05</v>
      </c>
      <c r="C94" s="20">
        <v>85000</v>
      </c>
      <c r="D94" s="4">
        <f t="shared" si="1"/>
        <v>514250</v>
      </c>
      <c r="E94" s="23" t="s">
        <v>0</v>
      </c>
      <c r="F94" s="63">
        <v>41548</v>
      </c>
    </row>
    <row r="95" spans="1:6" x14ac:dyDescent="0.25">
      <c r="A95" s="12">
        <v>90</v>
      </c>
      <c r="B95" s="16">
        <v>8.6300000000000008</v>
      </c>
      <c r="C95" s="20">
        <v>80000</v>
      </c>
      <c r="D95" s="4">
        <f t="shared" si="1"/>
        <v>690400.00000000012</v>
      </c>
      <c r="E95" s="23" t="s">
        <v>0</v>
      </c>
      <c r="F95" s="63">
        <v>41548</v>
      </c>
    </row>
    <row r="96" spans="1:6" x14ac:dyDescent="0.25">
      <c r="A96" s="10">
        <v>91</v>
      </c>
      <c r="B96" s="15">
        <v>10.039999999999999</v>
      </c>
      <c r="C96" s="18">
        <v>80000</v>
      </c>
      <c r="D96" s="3">
        <f t="shared" si="1"/>
        <v>803199.99999999988</v>
      </c>
      <c r="E96" s="22"/>
    </row>
    <row r="97" spans="1:6" x14ac:dyDescent="0.25">
      <c r="A97" s="9">
        <v>92</v>
      </c>
      <c r="B97" s="14">
        <v>6</v>
      </c>
      <c r="C97" s="17">
        <v>85000</v>
      </c>
      <c r="D97" s="3">
        <f t="shared" si="1"/>
        <v>510000</v>
      </c>
      <c r="E97" s="22"/>
    </row>
    <row r="98" spans="1:6" x14ac:dyDescent="0.25">
      <c r="A98" s="9">
        <v>93</v>
      </c>
      <c r="B98" s="14">
        <v>6</v>
      </c>
      <c r="C98" s="17">
        <v>85000</v>
      </c>
      <c r="D98" s="3">
        <f t="shared" si="1"/>
        <v>510000</v>
      </c>
      <c r="E98" s="22"/>
    </row>
    <row r="99" spans="1:6" x14ac:dyDescent="0.25">
      <c r="A99" s="9">
        <v>94</v>
      </c>
      <c r="B99" s="14">
        <v>6</v>
      </c>
      <c r="C99" s="17">
        <v>85000</v>
      </c>
      <c r="D99" s="3">
        <f t="shared" si="1"/>
        <v>510000</v>
      </c>
      <c r="E99" s="22"/>
    </row>
    <row r="100" spans="1:6" x14ac:dyDescent="0.25">
      <c r="A100" s="9">
        <v>95</v>
      </c>
      <c r="B100" s="14">
        <v>6</v>
      </c>
      <c r="C100" s="17">
        <v>85000</v>
      </c>
      <c r="D100" s="3">
        <f t="shared" si="1"/>
        <v>510000</v>
      </c>
      <c r="E100" s="22"/>
    </row>
    <row r="101" spans="1:6" x14ac:dyDescent="0.25">
      <c r="A101" s="9">
        <v>96</v>
      </c>
      <c r="B101" s="14">
        <v>6</v>
      </c>
      <c r="C101" s="17">
        <v>85000</v>
      </c>
      <c r="D101" s="3">
        <f t="shared" si="1"/>
        <v>510000</v>
      </c>
      <c r="E101" s="22"/>
    </row>
    <row r="102" spans="1:6" x14ac:dyDescent="0.25">
      <c r="A102" s="9">
        <v>97</v>
      </c>
      <c r="B102" s="14">
        <v>6</v>
      </c>
      <c r="C102" s="17">
        <v>85000</v>
      </c>
      <c r="D102" s="3">
        <f t="shared" si="1"/>
        <v>510000</v>
      </c>
      <c r="E102" s="22"/>
    </row>
    <row r="103" spans="1:6" x14ac:dyDescent="0.25">
      <c r="A103" s="9">
        <v>98</v>
      </c>
      <c r="B103" s="14">
        <v>6</v>
      </c>
      <c r="C103" s="17">
        <v>85000</v>
      </c>
      <c r="D103" s="3">
        <f t="shared" si="1"/>
        <v>510000</v>
      </c>
      <c r="E103" s="22"/>
    </row>
    <row r="104" spans="1:6" x14ac:dyDescent="0.25">
      <c r="A104" s="9">
        <v>99</v>
      </c>
      <c r="B104" s="14">
        <v>6</v>
      </c>
      <c r="C104" s="17">
        <v>85000</v>
      </c>
      <c r="D104" s="3">
        <f t="shared" si="1"/>
        <v>510000</v>
      </c>
      <c r="E104" s="22"/>
    </row>
    <row r="105" spans="1:6" x14ac:dyDescent="0.25">
      <c r="A105" s="9">
        <v>100</v>
      </c>
      <c r="B105" s="14">
        <v>6.85</v>
      </c>
      <c r="C105" s="17">
        <v>85000</v>
      </c>
      <c r="D105" s="3">
        <f t="shared" si="1"/>
        <v>582250</v>
      </c>
      <c r="E105" s="22"/>
    </row>
    <row r="106" spans="1:6" x14ac:dyDescent="0.25">
      <c r="A106" s="9">
        <v>101</v>
      </c>
      <c r="B106" s="14">
        <v>6.04</v>
      </c>
      <c r="C106" s="17">
        <v>85000</v>
      </c>
      <c r="D106" s="3">
        <f t="shared" si="1"/>
        <v>513400</v>
      </c>
      <c r="E106" s="22"/>
    </row>
    <row r="107" spans="1:6" x14ac:dyDescent="0.25">
      <c r="A107" s="9">
        <v>102</v>
      </c>
      <c r="B107" s="14">
        <v>6.01</v>
      </c>
      <c r="C107" s="17">
        <v>85000</v>
      </c>
      <c r="D107" s="3">
        <f t="shared" si="1"/>
        <v>510850</v>
      </c>
      <c r="E107" s="22"/>
    </row>
    <row r="108" spans="1:6" x14ac:dyDescent="0.25">
      <c r="A108" s="11">
        <v>103</v>
      </c>
      <c r="B108" s="13">
        <v>12.2</v>
      </c>
      <c r="C108" s="19">
        <v>75000</v>
      </c>
      <c r="D108" s="5">
        <f t="shared" si="1"/>
        <v>915000</v>
      </c>
      <c r="E108" s="24"/>
    </row>
    <row r="109" spans="1:6" x14ac:dyDescent="0.25">
      <c r="A109" s="11">
        <v>104</v>
      </c>
      <c r="B109" s="13">
        <v>10</v>
      </c>
      <c r="C109" s="28">
        <v>65000</v>
      </c>
      <c r="D109" s="5">
        <f t="shared" si="1"/>
        <v>650000</v>
      </c>
      <c r="E109" s="30" t="s">
        <v>18</v>
      </c>
    </row>
    <row r="110" spans="1:6" x14ac:dyDescent="0.25">
      <c r="A110" s="12">
        <v>105</v>
      </c>
      <c r="B110" s="16">
        <v>10</v>
      </c>
      <c r="C110" s="20"/>
      <c r="D110" s="4">
        <f t="shared" si="1"/>
        <v>0</v>
      </c>
      <c r="E110" s="23" t="s">
        <v>0</v>
      </c>
      <c r="F110" s="63">
        <v>41078</v>
      </c>
    </row>
    <row r="111" spans="1:6" x14ac:dyDescent="0.25">
      <c r="A111" s="12">
        <v>106</v>
      </c>
      <c r="B111" s="16">
        <v>10</v>
      </c>
      <c r="C111" s="20"/>
      <c r="D111" s="4">
        <f t="shared" si="1"/>
        <v>0</v>
      </c>
      <c r="E111" s="23" t="s">
        <v>0</v>
      </c>
    </row>
    <row r="112" spans="1:6" x14ac:dyDescent="0.25">
      <c r="A112" s="12">
        <v>107</v>
      </c>
      <c r="B112" s="16">
        <v>10</v>
      </c>
      <c r="C112" s="20"/>
      <c r="D112" s="4">
        <f t="shared" si="1"/>
        <v>0</v>
      </c>
      <c r="E112" s="23" t="s">
        <v>0</v>
      </c>
    </row>
    <row r="113" spans="1:5" x14ac:dyDescent="0.25">
      <c r="A113" s="12">
        <v>108</v>
      </c>
      <c r="B113" s="16">
        <v>10</v>
      </c>
      <c r="C113" s="20"/>
      <c r="D113" s="4">
        <f t="shared" si="1"/>
        <v>0</v>
      </c>
      <c r="E113" s="23" t="s">
        <v>0</v>
      </c>
    </row>
    <row r="114" spans="1:5" x14ac:dyDescent="0.25">
      <c r="A114" s="12">
        <v>109</v>
      </c>
      <c r="B114" s="16">
        <v>10</v>
      </c>
      <c r="C114" s="20"/>
      <c r="D114" s="4">
        <f t="shared" si="1"/>
        <v>0</v>
      </c>
      <c r="E114" s="23" t="s">
        <v>0</v>
      </c>
    </row>
    <row r="115" spans="1:5" x14ac:dyDescent="0.25">
      <c r="A115" s="9">
        <v>110</v>
      </c>
      <c r="B115" s="14">
        <v>14.59</v>
      </c>
      <c r="C115" s="17">
        <v>80000</v>
      </c>
      <c r="D115" s="3">
        <f t="shared" si="1"/>
        <v>1167200</v>
      </c>
      <c r="E115" s="22"/>
    </row>
    <row r="116" spans="1:5" x14ac:dyDescent="0.25">
      <c r="A116" s="12">
        <v>111</v>
      </c>
      <c r="B116" s="16"/>
      <c r="C116" s="20">
        <v>80000</v>
      </c>
      <c r="D116" s="4">
        <f t="shared" si="1"/>
        <v>0</v>
      </c>
      <c r="E116" s="23" t="s">
        <v>0</v>
      </c>
    </row>
    <row r="117" spans="1:5" x14ac:dyDescent="0.25">
      <c r="A117" s="9">
        <v>112</v>
      </c>
      <c r="B117" s="14">
        <v>14.87</v>
      </c>
      <c r="C117" s="17">
        <v>80000</v>
      </c>
      <c r="D117" s="3">
        <f t="shared" si="1"/>
        <v>1189600</v>
      </c>
      <c r="E117" s="22"/>
    </row>
    <row r="118" spans="1:5" x14ac:dyDescent="0.25">
      <c r="A118" s="12">
        <v>113</v>
      </c>
      <c r="B118" s="16">
        <v>8.15</v>
      </c>
      <c r="C118" s="20">
        <v>80000</v>
      </c>
      <c r="D118" s="4">
        <f t="shared" si="1"/>
        <v>652000</v>
      </c>
      <c r="E118" s="23" t="s">
        <v>0</v>
      </c>
    </row>
    <row r="119" spans="1:5" x14ac:dyDescent="0.25">
      <c r="A119" s="12">
        <v>114</v>
      </c>
      <c r="B119" s="16">
        <v>11.63</v>
      </c>
      <c r="C119" s="20">
        <v>80000</v>
      </c>
      <c r="D119" s="4">
        <f t="shared" si="1"/>
        <v>930400.00000000012</v>
      </c>
      <c r="E119" s="23" t="s">
        <v>0</v>
      </c>
    </row>
    <row r="120" spans="1:5" x14ac:dyDescent="0.25">
      <c r="A120" s="12">
        <v>115</v>
      </c>
      <c r="B120" s="16">
        <v>9.9700000000000006</v>
      </c>
      <c r="C120" s="20"/>
      <c r="D120" s="4">
        <f t="shared" si="1"/>
        <v>0</v>
      </c>
      <c r="E120" s="23" t="s">
        <v>0</v>
      </c>
    </row>
    <row r="121" spans="1:5" x14ac:dyDescent="0.25">
      <c r="A121" s="12">
        <v>116</v>
      </c>
      <c r="B121" s="16">
        <f>3.7+2.37</f>
        <v>6.07</v>
      </c>
      <c r="C121" s="20">
        <v>85000</v>
      </c>
      <c r="D121" s="4">
        <f t="shared" si="1"/>
        <v>515950</v>
      </c>
      <c r="E121" s="23" t="s">
        <v>0</v>
      </c>
    </row>
    <row r="122" spans="1:5" x14ac:dyDescent="0.25">
      <c r="A122" s="9">
        <v>117</v>
      </c>
      <c r="B122" s="14">
        <v>7.44</v>
      </c>
      <c r="C122" s="17">
        <v>85000</v>
      </c>
      <c r="D122" s="3">
        <f t="shared" si="1"/>
        <v>632400</v>
      </c>
      <c r="E122" s="22"/>
    </row>
    <row r="123" spans="1:5" x14ac:dyDescent="0.25">
      <c r="A123" s="9">
        <v>118</v>
      </c>
      <c r="B123" s="14">
        <v>7.51</v>
      </c>
      <c r="C123" s="17">
        <v>85000</v>
      </c>
      <c r="D123" s="3">
        <f t="shared" si="1"/>
        <v>638350</v>
      </c>
      <c r="E123" s="22"/>
    </row>
    <row r="124" spans="1:5" x14ac:dyDescent="0.25">
      <c r="A124" s="9">
        <v>119</v>
      </c>
      <c r="B124" s="14">
        <v>11.97</v>
      </c>
      <c r="C124" s="17">
        <v>75000</v>
      </c>
      <c r="D124" s="3">
        <f t="shared" si="1"/>
        <v>897750</v>
      </c>
      <c r="E124" s="22"/>
    </row>
    <row r="125" spans="1:5" x14ac:dyDescent="0.25">
      <c r="A125" s="9">
        <v>120</v>
      </c>
      <c r="B125" s="14">
        <v>11.01</v>
      </c>
      <c r="C125" s="17">
        <v>75000</v>
      </c>
      <c r="D125" s="3">
        <f t="shared" si="1"/>
        <v>825750</v>
      </c>
      <c r="E125" s="22"/>
    </row>
    <row r="126" spans="1:5" x14ac:dyDescent="0.25">
      <c r="A126" s="9">
        <v>121</v>
      </c>
      <c r="B126" s="14">
        <v>11.02</v>
      </c>
      <c r="C126" s="17">
        <v>80000</v>
      </c>
      <c r="D126" s="3">
        <f t="shared" si="1"/>
        <v>881600</v>
      </c>
      <c r="E126" s="22"/>
    </row>
    <row r="127" spans="1:5" x14ac:dyDescent="0.25">
      <c r="A127" s="9">
        <v>122</v>
      </c>
      <c r="B127" s="14">
        <v>11.97</v>
      </c>
      <c r="C127" s="17">
        <v>75000</v>
      </c>
      <c r="D127" s="3">
        <f t="shared" si="1"/>
        <v>897750</v>
      </c>
      <c r="E127" s="22"/>
    </row>
    <row r="128" spans="1:5" x14ac:dyDescent="0.25">
      <c r="A128" s="9">
        <v>123</v>
      </c>
      <c r="B128" s="14">
        <v>7.5</v>
      </c>
      <c r="C128" s="17">
        <v>85000</v>
      </c>
      <c r="D128" s="3">
        <f t="shared" si="1"/>
        <v>637500</v>
      </c>
      <c r="E128" s="22"/>
    </row>
    <row r="129" spans="1:6" x14ac:dyDescent="0.25">
      <c r="A129" s="9">
        <v>124</v>
      </c>
      <c r="B129" s="14">
        <v>7.43</v>
      </c>
      <c r="C129" s="17">
        <v>85000</v>
      </c>
      <c r="D129" s="3">
        <f t="shared" si="1"/>
        <v>631550</v>
      </c>
      <c r="E129" s="22"/>
    </row>
    <row r="130" spans="1:6" x14ac:dyDescent="0.25">
      <c r="A130" s="12">
        <v>125</v>
      </c>
      <c r="B130" s="16">
        <v>10.67</v>
      </c>
      <c r="C130" s="20"/>
      <c r="D130" s="4">
        <f t="shared" si="1"/>
        <v>0</v>
      </c>
      <c r="E130" s="23" t="s">
        <v>0</v>
      </c>
      <c r="F130" s="63">
        <v>41100</v>
      </c>
    </row>
    <row r="131" spans="1:6" x14ac:dyDescent="0.25">
      <c r="A131" s="12">
        <v>126</v>
      </c>
      <c r="B131" s="16">
        <v>10</v>
      </c>
      <c r="C131" s="20"/>
      <c r="D131" s="4">
        <f t="shared" si="1"/>
        <v>0</v>
      </c>
      <c r="E131" s="23" t="s">
        <v>0</v>
      </c>
      <c r="F131" s="63">
        <v>41099</v>
      </c>
    </row>
    <row r="132" spans="1:6" x14ac:dyDescent="0.25">
      <c r="A132" s="12">
        <v>127</v>
      </c>
      <c r="B132" s="16">
        <v>10</v>
      </c>
      <c r="C132" s="20"/>
      <c r="D132" s="4">
        <f t="shared" si="1"/>
        <v>0</v>
      </c>
      <c r="E132" s="23" t="s">
        <v>0</v>
      </c>
    </row>
    <row r="133" spans="1:6" x14ac:dyDescent="0.25">
      <c r="A133" s="12">
        <v>128</v>
      </c>
      <c r="B133" s="16">
        <v>10.67</v>
      </c>
      <c r="C133" s="20"/>
      <c r="D133" s="4">
        <f t="shared" si="1"/>
        <v>0</v>
      </c>
      <c r="E133" s="23" t="s">
        <v>0</v>
      </c>
      <c r="F133" s="63">
        <v>41085</v>
      </c>
    </row>
  </sheetData>
  <autoFilter ref="A5:E133"/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5" x14ac:dyDescent="0.25"/>
  <sheetData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Малиновка</vt:lpstr>
      <vt:lpstr>Гжель 2</vt:lpstr>
      <vt:lpstr>Смородинка</vt:lpstr>
      <vt:lpstr>Рябинка 3</vt:lpstr>
      <vt:lpstr>Восточный сад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2014-03-30T05:50:27Z</dcterms:modified>
</cp:coreProperties>
</file>